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C:\Users\Acer\Documents\Dekanlık Belgeler\"/>
    </mc:Choice>
  </mc:AlternateContent>
  <xr:revisionPtr revIDLastSave="0" documentId="13_ncr:1_{BBC1B064-CEC8-4EBF-8DDC-08DA5919497C}" xr6:coauthVersionLast="36" xr6:coauthVersionMax="47" xr10:uidLastSave="{00000000-0000-0000-0000-000000000000}"/>
  <bookViews>
    <workbookView xWindow="26040" yWindow="465" windowWidth="25140" windowHeight="28335" activeTab="1" xr2:uid="{59645864-719D-F14A-B20C-51CC1F17D92D}"/>
  </bookViews>
  <sheets>
    <sheet name="GENEL AÇIKLAMA" sheetId="11" r:id="rId1"/>
    <sheet name="Genel Puanlama" sheetId="1" r:id="rId2"/>
    <sheet name="Şartları Sağlama Durumu" sheetId="10" r:id="rId3"/>
    <sheet name="00-KURUMSAL KATKI" sheetId="4" r:id="rId4"/>
    <sheet name="01-EĞİTİME KATKI" sheetId="5" r:id="rId5"/>
    <sheet name="02-ARAŞTIRMAYA KATKI" sheetId="6" r:id="rId6"/>
    <sheet name="03-TOPLUMA KATkı" sheetId="7" r:id="rId7"/>
    <sheet name="04-EĞİTİM-ARAŞTIRMA KATKISI" sheetId="8" r:id="rId8"/>
    <sheet name="05-EĞİTİM-TOPLUMA KATKI" sheetId="9" r:id="rId9"/>
    <sheet name="06-Araştırma-Topluma Katkı" sheetId="3" r:id="rId10"/>
    <sheet name="07-BÖLGE-ÇATPAN KATKI" sheetId="2" r:id="rId11"/>
  </sheets>
  <definedNames>
    <definedName name="_xlnm.Print_Area" localSheetId="3">'00-KURUMSAL KATKI'!$A$1:$F$56</definedName>
    <definedName name="_xlnm.Print_Area" localSheetId="4">'01-EĞİTİME KATKI'!$A$1:$H$90</definedName>
    <definedName name="_xlnm.Print_Area" localSheetId="5">'02-ARAŞTIRMAYA KATKI'!$A$1:$H$286</definedName>
    <definedName name="_xlnm.Print_Area" localSheetId="6">'03-TOPLUMA KATkı'!$A$1:$D$194</definedName>
    <definedName name="_xlnm.Print_Area" localSheetId="7">'04-EĞİTİM-ARAŞTIRMA KATKISI'!$A$1:$D$13</definedName>
    <definedName name="_xlnm.Print_Area" localSheetId="8">'05-EĞİTİM-TOPLUMA KATKI'!$A$1:$D$18</definedName>
    <definedName name="_xlnm.Print_Area" localSheetId="9">'06-Araştırma-Topluma Katkı'!$A$1:$D$208</definedName>
    <definedName name="_xlnm.Print_Area" localSheetId="10">'07-BÖLGE-ÇATPAN KATKI'!$A$1:$D$236</definedName>
    <definedName name="_xlnm.Print_Area" localSheetId="0">'GENEL AÇIKLAMA'!$A$1:$L$21</definedName>
    <definedName name="_xlnm.Print_Area" localSheetId="1">'Genel Puanlama'!$A$1:$I$37</definedName>
    <definedName name="_xlnm.Print_Area" localSheetId="2">'Şartları Sağlama Durumu'!$A$1:$K$53</definedName>
    <definedName name="_xlnm.Print_Titles" localSheetId="3">'00-KURUMSAL KATKI'!$1:$2</definedName>
    <definedName name="_xlnm.Print_Titles" localSheetId="4">'01-EĞİTİME KATKI'!$1:$2</definedName>
    <definedName name="_xlnm.Print_Titles" localSheetId="5">'02-ARAŞTIRMAYA KATKI'!$1:$2</definedName>
    <definedName name="_xlnm.Print_Titles" localSheetId="6">'03-TOPLUMA KATkı'!$1:$2</definedName>
    <definedName name="_xlnm.Print_Titles" localSheetId="7">'04-EĞİTİM-ARAŞTIRMA KATKISI'!$1:$2</definedName>
    <definedName name="_xlnm.Print_Titles" localSheetId="8">'05-EĞİTİM-TOPLUMA KATKI'!$1:$2</definedName>
    <definedName name="_xlnm.Print_Titles" localSheetId="9">'06-Araştırma-Topluma Katkı'!$1:$2</definedName>
    <definedName name="_xlnm.Print_Titles" localSheetId="10">'07-BÖLGE-ÇATPAN KATKI'!$1:$2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1" i="6" l="1"/>
  <c r="G232" i="6"/>
  <c r="G233" i="6"/>
  <c r="G234" i="6"/>
  <c r="G235" i="6"/>
  <c r="G236" i="6"/>
  <c r="G237" i="6"/>
  <c r="G238" i="6"/>
  <c r="G239" i="6"/>
  <c r="G240" i="6"/>
  <c r="G241" i="6"/>
  <c r="G246" i="6"/>
  <c r="G247" i="6"/>
  <c r="G248" i="6"/>
  <c r="G249" i="6"/>
  <c r="G250" i="6"/>
  <c r="G251" i="6"/>
  <c r="G252" i="6"/>
  <c r="G253" i="6"/>
  <c r="G254" i="6"/>
  <c r="G255" i="6"/>
  <c r="F228" i="6" l="1"/>
  <c r="H228" i="6" s="1"/>
  <c r="G45" i="6"/>
  <c r="G46" i="6"/>
  <c r="G47" i="6"/>
  <c r="G48" i="6"/>
  <c r="G44" i="6"/>
  <c r="G35" i="6"/>
  <c r="G36" i="6"/>
  <c r="G37" i="6"/>
  <c r="G38" i="6"/>
  <c r="G39" i="6"/>
  <c r="G40" i="6"/>
  <c r="G41" i="6"/>
  <c r="G34" i="6"/>
  <c r="G27" i="6"/>
  <c r="G28" i="6"/>
  <c r="G29" i="6"/>
  <c r="G30" i="6"/>
  <c r="G31" i="6"/>
  <c r="G26" i="6"/>
  <c r="G7" i="6"/>
  <c r="G8" i="6"/>
  <c r="G9" i="6"/>
  <c r="G10" i="6"/>
  <c r="G11" i="6"/>
  <c r="G12" i="6"/>
  <c r="G13" i="6"/>
  <c r="G14" i="6"/>
  <c r="G15" i="6"/>
  <c r="G16" i="6"/>
  <c r="G17" i="6"/>
  <c r="G18" i="6"/>
  <c r="G19" i="6"/>
  <c r="G20" i="6"/>
  <c r="G21" i="6"/>
  <c r="G22" i="6"/>
  <c r="G23" i="6"/>
  <c r="G6" i="6"/>
  <c r="G52" i="6" l="1"/>
  <c r="G53" i="6"/>
  <c r="G54" i="6"/>
  <c r="G55" i="6"/>
  <c r="G56" i="6"/>
  <c r="G51" i="6"/>
  <c r="G59" i="6" l="1"/>
  <c r="G60" i="6"/>
  <c r="G61" i="6"/>
  <c r="G62" i="6"/>
  <c r="G63" i="6"/>
  <c r="G64" i="6"/>
  <c r="G65" i="6"/>
  <c r="G66" i="6"/>
  <c r="G67" i="6"/>
  <c r="G68" i="6"/>
  <c r="I24" i="1" l="1"/>
  <c r="I23" i="1"/>
  <c r="I22" i="1"/>
  <c r="I21" i="1"/>
  <c r="I20" i="1"/>
  <c r="I18" i="1"/>
  <c r="E257" i="2"/>
  <c r="E252" i="2"/>
  <c r="E247" i="2"/>
  <c r="E243" i="2"/>
  <c r="E237" i="2"/>
  <c r="E231" i="2"/>
  <c r="C226" i="2"/>
  <c r="E225" i="2"/>
  <c r="C221" i="2"/>
  <c r="E220" i="2" s="1"/>
  <c r="C216" i="2"/>
  <c r="E215" i="2"/>
  <c r="C211" i="2"/>
  <c r="E210" i="2" s="1"/>
  <c r="C205" i="2"/>
  <c r="E204" i="2" s="1"/>
  <c r="C200" i="2"/>
  <c r="E199" i="2" s="1"/>
  <c r="C195" i="2"/>
  <c r="E194" i="2" s="1"/>
  <c r="C190" i="2"/>
  <c r="E189" i="2" s="1"/>
  <c r="C185" i="2"/>
  <c r="E184" i="2"/>
  <c r="C179" i="2"/>
  <c r="E178" i="2" s="1"/>
  <c r="C174" i="2"/>
  <c r="E173" i="2" s="1"/>
  <c r="C169" i="2"/>
  <c r="E168" i="2" s="1"/>
  <c r="C164" i="2"/>
  <c r="E163" i="2" s="1"/>
  <c r="C156" i="2"/>
  <c r="E155" i="2" s="1"/>
  <c r="C149" i="2"/>
  <c r="E148" i="2" s="1"/>
  <c r="C142" i="2"/>
  <c r="E141" i="2" s="1"/>
  <c r="C135" i="2"/>
  <c r="E134" i="2" s="1"/>
  <c r="C126" i="2"/>
  <c r="E125" i="2" s="1"/>
  <c r="E119" i="2"/>
  <c r="E114" i="2"/>
  <c r="E109" i="2"/>
  <c r="E104" i="2"/>
  <c r="E99" i="2"/>
  <c r="E94" i="2"/>
  <c r="E89" i="2"/>
  <c r="E84" i="2"/>
  <c r="E79" i="2"/>
  <c r="E74" i="2"/>
  <c r="E69" i="2"/>
  <c r="E64" i="2"/>
  <c r="E59" i="2"/>
  <c r="E53" i="2"/>
  <c r="E48" i="2"/>
  <c r="E43" i="2"/>
  <c r="E38" i="2"/>
  <c r="E33" i="2"/>
  <c r="E28" i="2"/>
  <c r="E18" i="2"/>
  <c r="E14" i="2"/>
  <c r="E10" i="2"/>
  <c r="E7" i="2"/>
  <c r="E4" i="2"/>
  <c r="E283" i="3"/>
  <c r="E277" i="3"/>
  <c r="E272" i="3"/>
  <c r="E267" i="3"/>
  <c r="E261" i="3"/>
  <c r="E255" i="3"/>
  <c r="E239" i="3"/>
  <c r="E234" i="3"/>
  <c r="E229" i="3"/>
  <c r="E224" i="3"/>
  <c r="E219" i="3"/>
  <c r="E214" i="3"/>
  <c r="E209" i="3"/>
  <c r="E204" i="3"/>
  <c r="E199" i="3"/>
  <c r="E194" i="3"/>
  <c r="E188" i="3"/>
  <c r="E183" i="3"/>
  <c r="E178" i="3"/>
  <c r="E173" i="3"/>
  <c r="E165" i="3"/>
  <c r="E160" i="3"/>
  <c r="E154" i="3"/>
  <c r="E149" i="3"/>
  <c r="E144" i="3"/>
  <c r="E139" i="3"/>
  <c r="E111" i="3"/>
  <c r="E107" i="3"/>
  <c r="E103" i="3"/>
  <c r="E99" i="3"/>
  <c r="E95" i="3"/>
  <c r="E91" i="3"/>
  <c r="E87" i="3"/>
  <c r="E80" i="3"/>
  <c r="E74" i="3"/>
  <c r="E68" i="3"/>
  <c r="E62" i="3"/>
  <c r="E57" i="3"/>
  <c r="E52" i="3"/>
  <c r="E46" i="3"/>
  <c r="E42" i="3"/>
  <c r="E38" i="3"/>
  <c r="E31" i="3"/>
  <c r="E25" i="3"/>
  <c r="E19" i="3"/>
  <c r="E14" i="3"/>
  <c r="E9" i="3"/>
  <c r="E4" i="3"/>
  <c r="E59" i="9"/>
  <c r="E50" i="9"/>
  <c r="E42" i="9"/>
  <c r="C60" i="9"/>
  <c r="C51" i="9"/>
  <c r="C43" i="9"/>
  <c r="C35" i="9"/>
  <c r="E34" i="9" s="1"/>
  <c r="C26" i="9"/>
  <c r="E25" i="9" s="1"/>
  <c r="C20" i="9"/>
  <c r="E19" i="9" s="1"/>
  <c r="C11" i="9"/>
  <c r="E10" i="9" s="1"/>
  <c r="E3" i="9"/>
  <c r="E29" i="8"/>
  <c r="E15" i="8"/>
  <c r="D13" i="8"/>
  <c r="D12" i="8"/>
  <c r="D11" i="8"/>
  <c r="D10" i="8"/>
  <c r="D9" i="8"/>
  <c r="D8" i="8"/>
  <c r="D7" i="8"/>
  <c r="D6" i="8"/>
  <c r="D5" i="8"/>
  <c r="E139" i="7"/>
  <c r="E134" i="7"/>
  <c r="E129" i="7"/>
  <c r="E124" i="7"/>
  <c r="E118" i="7"/>
  <c r="E113" i="7"/>
  <c r="E108" i="7"/>
  <c r="E103" i="7"/>
  <c r="E98" i="7"/>
  <c r="E93" i="7"/>
  <c r="E88" i="7"/>
  <c r="E83" i="7"/>
  <c r="E79" i="7"/>
  <c r="E75" i="7"/>
  <c r="E71" i="7"/>
  <c r="E67" i="7"/>
  <c r="E63" i="7"/>
  <c r="E59" i="7"/>
  <c r="E55" i="7"/>
  <c r="E51" i="7"/>
  <c r="E47" i="7"/>
  <c r="E42" i="7"/>
  <c r="E38" i="7"/>
  <c r="E34" i="7"/>
  <c r="E30" i="7"/>
  <c r="E26" i="7"/>
  <c r="E22" i="7"/>
  <c r="E17" i="7"/>
  <c r="E13" i="7"/>
  <c r="E8" i="7"/>
  <c r="E3" i="7"/>
  <c r="G302" i="6"/>
  <c r="H298" i="6" s="1"/>
  <c r="G301" i="6"/>
  <c r="G300" i="6"/>
  <c r="G297" i="6"/>
  <c r="G296" i="6"/>
  <c r="G295" i="6"/>
  <c r="G292" i="6"/>
  <c r="G291" i="6"/>
  <c r="G290" i="6"/>
  <c r="G289" i="6"/>
  <c r="H287" i="6"/>
  <c r="G286" i="6"/>
  <c r="G285" i="6"/>
  <c r="G284" i="6"/>
  <c r="G283" i="6"/>
  <c r="G278" i="6"/>
  <c r="G277" i="6"/>
  <c r="G276" i="6"/>
  <c r="G273" i="6"/>
  <c r="G272" i="6"/>
  <c r="G271" i="6"/>
  <c r="G268" i="6"/>
  <c r="G267" i="6"/>
  <c r="G266" i="6"/>
  <c r="G263" i="6"/>
  <c r="G262" i="6"/>
  <c r="G261" i="6"/>
  <c r="G257" i="6"/>
  <c r="H256" i="6" s="1"/>
  <c r="G245" i="6"/>
  <c r="G230" i="6"/>
  <c r="G226" i="6"/>
  <c r="G225" i="6"/>
  <c r="G224" i="6"/>
  <c r="G223" i="6"/>
  <c r="G222" i="6"/>
  <c r="G221" i="6"/>
  <c r="G218" i="6"/>
  <c r="G217" i="6"/>
  <c r="G216" i="6"/>
  <c r="H209" i="6"/>
  <c r="H205" i="6"/>
  <c r="H197" i="6"/>
  <c r="H190" i="6"/>
  <c r="H185" i="6"/>
  <c r="H180" i="6"/>
  <c r="H176" i="6"/>
  <c r="H172" i="6"/>
  <c r="H168" i="6"/>
  <c r="H164" i="6"/>
  <c r="H160" i="6"/>
  <c r="H156" i="6"/>
  <c r="H152" i="6"/>
  <c r="H147" i="6"/>
  <c r="H142" i="6"/>
  <c r="H138" i="6"/>
  <c r="H134" i="6"/>
  <c r="H130" i="6"/>
  <c r="H126" i="6"/>
  <c r="H122" i="6"/>
  <c r="H118" i="6"/>
  <c r="H114" i="6"/>
  <c r="H109" i="6"/>
  <c r="G80" i="6"/>
  <c r="G72" i="6"/>
  <c r="G73" i="6"/>
  <c r="G74" i="6"/>
  <c r="G75" i="6"/>
  <c r="G76" i="6"/>
  <c r="G77" i="6"/>
  <c r="G78" i="6"/>
  <c r="G79" i="6"/>
  <c r="G71" i="6"/>
  <c r="H2" i="5"/>
  <c r="E7" i="10"/>
  <c r="H293" i="6" l="1"/>
  <c r="H243" i="6"/>
  <c r="H259" i="6"/>
  <c r="F2" i="2"/>
  <c r="F2" i="3"/>
  <c r="F2" i="9"/>
  <c r="E3" i="8"/>
  <c r="F2" i="8" s="1"/>
  <c r="F2" i="7"/>
  <c r="H219" i="6"/>
  <c r="H274" i="6"/>
  <c r="H214" i="6"/>
  <c r="H269" i="6"/>
  <c r="H264" i="6"/>
  <c r="H281" i="6"/>
  <c r="F31" i="1"/>
  <c r="H31" i="1"/>
  <c r="P34" i="10"/>
  <c r="Q34" i="10"/>
  <c r="P35" i="10"/>
  <c r="Q35" i="10"/>
  <c r="P36" i="10"/>
  <c r="Q36" i="10"/>
  <c r="P37" i="10"/>
  <c r="Q37" i="10"/>
  <c r="P32" i="10"/>
  <c r="Q32" i="10"/>
  <c r="Q30" i="10"/>
  <c r="K31" i="10" s="1"/>
  <c r="Q31" i="10"/>
  <c r="Q33" i="10"/>
  <c r="Q38" i="10"/>
  <c r="Q39" i="10"/>
  <c r="Q42" i="10"/>
  <c r="Q43" i="10"/>
  <c r="Q44" i="10"/>
  <c r="Q45" i="10"/>
  <c r="Q46" i="10"/>
  <c r="Q29" i="10"/>
  <c r="K30" i="10" s="1"/>
  <c r="P38" i="10"/>
  <c r="P39" i="10"/>
  <c r="P41" i="10"/>
  <c r="P42" i="10"/>
  <c r="P43" i="10"/>
  <c r="P44" i="10"/>
  <c r="P45" i="10"/>
  <c r="P46" i="10"/>
  <c r="P33" i="10"/>
  <c r="P31" i="10"/>
  <c r="P29" i="10"/>
  <c r="P30" i="10"/>
  <c r="J18" i="10" l="1"/>
  <c r="Q41" i="10" s="1"/>
  <c r="G91" i="6"/>
  <c r="G92" i="6"/>
  <c r="G93" i="6"/>
  <c r="G90" i="6"/>
  <c r="G85" i="6"/>
  <c r="G86" i="6"/>
  <c r="G87" i="6"/>
  <c r="G84" i="6"/>
  <c r="G99" i="6"/>
  <c r="G100" i="6"/>
  <c r="G101" i="6"/>
  <c r="G98" i="6"/>
  <c r="G105" i="6"/>
  <c r="G106" i="6"/>
  <c r="G107" i="6"/>
  <c r="G104" i="6"/>
  <c r="H57" i="6" l="1"/>
  <c r="H49" i="6"/>
  <c r="H69" i="6"/>
  <c r="H12" i="10" l="1"/>
  <c r="E12" i="10"/>
  <c r="E11" i="10"/>
  <c r="E10" i="10"/>
  <c r="E9" i="10"/>
  <c r="D42" i="10" s="1"/>
  <c r="E8" i="10"/>
  <c r="I42" i="10"/>
  <c r="P40" i="10" l="1"/>
  <c r="H42" i="6" l="1"/>
  <c r="G72" i="5" l="1"/>
  <c r="G25" i="5"/>
  <c r="G30" i="5"/>
  <c r="G40" i="5"/>
  <c r="H88" i="6"/>
  <c r="H96" i="6"/>
  <c r="H102" i="6"/>
  <c r="H82" i="6"/>
  <c r="H24" i="6"/>
  <c r="H4" i="6"/>
  <c r="H32" i="6"/>
  <c r="G35" i="5"/>
  <c r="G10" i="5"/>
  <c r="G50" i="5"/>
  <c r="G55" i="5"/>
  <c r="G5" i="5"/>
  <c r="G45" i="5"/>
  <c r="G67" i="5"/>
  <c r="G20" i="5"/>
  <c r="G15" i="5"/>
  <c r="G60" i="5"/>
  <c r="F5" i="4"/>
  <c r="G2" i="4" s="1"/>
  <c r="I17" i="1" s="1"/>
  <c r="F10" i="4"/>
  <c r="F15" i="4"/>
  <c r="F20" i="4"/>
  <c r="F27" i="4"/>
  <c r="F32" i="4"/>
  <c r="F37" i="4"/>
  <c r="F42" i="4"/>
  <c r="I2" i="6" l="1"/>
  <c r="I19" i="1" s="1"/>
  <c r="T1" i="3"/>
  <c r="L3" i="6"/>
  <c r="J3" i="6"/>
  <c r="I25" i="1" l="1"/>
  <c r="J17" i="10" l="1"/>
  <c r="Q40" i="10" s="1"/>
  <c r="K35" i="10"/>
</calcChain>
</file>

<file path=xl/sharedStrings.xml><?xml version="1.0" encoding="utf-8"?>
<sst xmlns="http://schemas.openxmlformats.org/spreadsheetml/2006/main" count="1269" uniqueCount="775">
  <si>
    <t>ATATÜRK ÜNİVERSİTESİ</t>
  </si>
  <si>
    <t>FEN FAKÜLTESİ</t>
  </si>
  <si>
    <t>Öğretim Elemanları Puanlandırma Formu</t>
  </si>
  <si>
    <t>Adı Soyadı</t>
  </si>
  <si>
    <t xml:space="preserve">Doğum Tarihi </t>
  </si>
  <si>
    <t>Unvanı</t>
  </si>
  <si>
    <t>Bölümü</t>
  </si>
  <si>
    <t>Anabilim Dalı</t>
  </si>
  <si>
    <t>:</t>
  </si>
  <si>
    <t>Yabancı Dil Puanı / Alındığı Tarih</t>
  </si>
  <si>
    <t>/</t>
  </si>
  <si>
    <t>KURUMSAL KATKI</t>
  </si>
  <si>
    <t>00</t>
  </si>
  <si>
    <t>01</t>
  </si>
  <si>
    <t>EĞİTİME KATKI</t>
  </si>
  <si>
    <t>Puan</t>
  </si>
  <si>
    <t>02</t>
  </si>
  <si>
    <t>ARAŞTIRMAYA KATKI</t>
  </si>
  <si>
    <t>03</t>
  </si>
  <si>
    <t>TOPLUMA KATKI</t>
  </si>
  <si>
    <t>04</t>
  </si>
  <si>
    <t>05</t>
  </si>
  <si>
    <t>06</t>
  </si>
  <si>
    <t>07</t>
  </si>
  <si>
    <t>EĞİTİM-ARAŞTIRMA KATKISI</t>
  </si>
  <si>
    <t>EĞİTİM-TOPLUMA KATKI</t>
  </si>
  <si>
    <t>ARAŞTIRMA-TOPLUMA KATKI</t>
  </si>
  <si>
    <t>BÖLGE-ÇARPIM KATKI</t>
  </si>
  <si>
    <t xml:space="preserve">BÖLGE PUANI </t>
  </si>
  <si>
    <t>TOPLAM PUAN</t>
  </si>
  <si>
    <t>07.01</t>
  </si>
  <si>
    <t>Bilimsel çalışmaları nedeniyle uluslararası kurum ve organizasyonlarca verilen ödül</t>
  </si>
  <si>
    <t>Jürili uluslararası sürekli düzenlenen güzel sanatlar etkinliklerinde veya yarışmalarında eserlere verilen uluslararası derece ödülü (mansiyon hariç)</t>
  </si>
  <si>
    <t>07.02</t>
  </si>
  <si>
    <t>YÖK Doktora Tezi Ödülü</t>
  </si>
  <si>
    <t>TÜBA GEBİP, TÜBİTAK TWAS Teşvik Ödülleri</t>
  </si>
  <si>
    <t>Jürili ulusal sürekli düzenlenen güzel sanatlar etkinliklerinde veya yarışmalarında eserlere verilen ulusal derece ödülü (mansiyon hariç)</t>
  </si>
  <si>
    <t>TÜBİTAK Ufuk Avrupa ve ERC programı eşik üstü ödülü</t>
  </si>
  <si>
    <t>SANAYİ TEZLERİ ve DİSİPLİNLERARASI PROJELER</t>
  </si>
  <si>
    <t>Bakanlıklar tarafından desteklenen Eğitim ve Sosyal Sorumluluk projelerinde araştırmacı, bursiyer veya eğitmen (en az dokuz ay)</t>
  </si>
  <si>
    <t>Bakanlıklar tarafından desteklenen Eğitim ve Sosyal Sorumluluk projelerinde danışman (en az dokuz ay)</t>
  </si>
  <si>
    <t>Uluslararası disiplinlerarası projelerde yürütücü olmak</t>
  </si>
  <si>
    <t>Uluslararası disiplinlerarası projelerde araştırmacı ve bursiyer olmak</t>
  </si>
  <si>
    <t>Uluslararası disiplinlerarası projelerde danışmanlık</t>
  </si>
  <si>
    <t>Ulusal disiplinlerarası projelerde yürütücü olmak</t>
  </si>
  <si>
    <t>Ulusal disiplinlerarası projelerde araştırmacı ve bursiyer olmak</t>
  </si>
  <si>
    <t>Ulusal disiplinlerarası projelerde danışmanlık</t>
  </si>
  <si>
    <t>ULUSLARARASI BİLİMSEL KONGRE, KONFERANS veya SEMPOZYUM ORGANİZASYONU</t>
  </si>
  <si>
    <t>ULUSLARARASI ÇALIŞTAY ORGANİZASYONU</t>
  </si>
  <si>
    <t>07.03</t>
  </si>
  <si>
    <t>07.04</t>
  </si>
  <si>
    <t>07.05</t>
  </si>
  <si>
    <t>EEE1</t>
  </si>
  <si>
    <t>EEE2</t>
  </si>
  <si>
    <t>EEE3</t>
  </si>
  <si>
    <t>EEE4</t>
  </si>
  <si>
    <t>07.06</t>
  </si>
  <si>
    <t>Genel Sekreter</t>
  </si>
  <si>
    <t>07.07</t>
  </si>
  <si>
    <t>07.08</t>
  </si>
  <si>
    <t>06.01</t>
  </si>
  <si>
    <t>06.02</t>
  </si>
  <si>
    <t>06.03</t>
  </si>
  <si>
    <t>06.05</t>
  </si>
  <si>
    <t>06.06</t>
  </si>
  <si>
    <t>06.08</t>
  </si>
  <si>
    <t>ULUSAL GİRİŞİMCİLİK FAALİYETLERİ</t>
  </si>
  <si>
    <t>Yurtiçinde firma kurmak</t>
  </si>
  <si>
    <t>Yurtiçinde firma ortağı olmak</t>
  </si>
  <si>
    <t>00.02</t>
  </si>
  <si>
    <t>YETKİNLİK VE NİTELİKLERİN ARTIRILMASINA YÖNELİK ULUSLARARASI FAALİYETLER</t>
  </si>
  <si>
    <t>00.02.01</t>
  </si>
  <si>
    <t>Yurtdışındaki bir üniversitede Post-Doktora/Yan Dal eğitimi yapmak</t>
  </si>
  <si>
    <t>00.02.02</t>
  </si>
  <si>
    <t>00.02.03</t>
  </si>
  <si>
    <t>00.02.04</t>
  </si>
  <si>
    <t>Uluslararası işbirliği/dolaşım programları (Mevlana, Erasmus vb) kapsamında yurt dışındaki bir üniversitede bulunmak</t>
  </si>
  <si>
    <t>00.03</t>
  </si>
  <si>
    <t>YETKİNLİK VE NİTELİKLERİN ARTIRILMASINA YÖNELİK ULUSAL FAALİYETLER</t>
  </si>
  <si>
    <t>00.03.01</t>
  </si>
  <si>
    <t>Yurtiçinden başka bir üniversitede Post-Doktora/ Yan Dal eğitimi yapmak</t>
  </si>
  <si>
    <t>00.03.02</t>
  </si>
  <si>
    <t>Destek programları kapsamında sağlanan burslarla doktora sonrası araştırma amaçlı olarak yurt içinden başka bir üniversitede bulunmak</t>
  </si>
  <si>
    <t>00.03.03</t>
  </si>
  <si>
    <t>Destek programları kapsamında sağlanan burslarla lisansüstü eğitim döneminde yurt içinden başka bir üniversitede bulunmak</t>
  </si>
  <si>
    <t>00.03.04</t>
  </si>
  <si>
    <t>Ulusal işbirliği/dolaşım programları (Farabi vb.) kapsamında yurt içindeki başka bir üniversitede bulunmak</t>
  </si>
  <si>
    <t>Uluslararası tanınmış yayınevleri tarafından yayımlanan özgün bilimsel araştırma veya ders kitabı</t>
  </si>
  <si>
    <t>01.03</t>
  </si>
  <si>
    <t>01.03.01</t>
  </si>
  <si>
    <t>01.03.02</t>
  </si>
  <si>
    <t>01.03.03</t>
  </si>
  <si>
    <t>01.03.04</t>
  </si>
  <si>
    <t>01.03.05</t>
  </si>
  <si>
    <t>01.03.06</t>
  </si>
  <si>
    <t>01.03.07</t>
  </si>
  <si>
    <t>01.03.08</t>
  </si>
  <si>
    <t>01.03.09</t>
  </si>
  <si>
    <t>01.03.10</t>
  </si>
  <si>
    <t>01.03.11</t>
  </si>
  <si>
    <t>01.03.12</t>
  </si>
  <si>
    <t>Uluslararası tanınmış yayınevleri tarafından yayımlanan özgün bilimsel araştırma veya ders kitabı bölümü</t>
  </si>
  <si>
    <t>Diğer uluslararası yayınevleri tarafından yayımlanan özgün bilimsel araştırma veya ders kitabı</t>
  </si>
  <si>
    <t>Diğer uluslararası yayınevleri tarafından yayımlanan özgün bilimsel araştırma veya ders kitabı bölümü</t>
  </si>
  <si>
    <t>Ulusal tanınmış yayınevleri tarafından yayımlanan özgün bilimsel araştırma veya ders kitabı</t>
  </si>
  <si>
    <t>Ulusal tanınmış yayınevleri tarafından yayımlanan özgün bilimsel araştırma veya ders kitabı bölümü</t>
  </si>
  <si>
    <t>Diğer ulusal yayınevleri tarafından yayımlanan özgün bilimsel araştırma veya ders kitabı</t>
  </si>
  <si>
    <t>Diğer ulusal yayınevleri tarafından yayımlanan özgün bilimsel araştırma veya ders kitabı bölümü</t>
  </si>
  <si>
    <t>Uluslararası tanınmış yayınevleri tarafından yayımlanan özgün bilimsel araştırma veya ders kitabı editörü</t>
  </si>
  <si>
    <t>Diğer uluslararası yayınevleri tarafından yayımlanan özgün bilimsel araştırma veya ders kitabı editörü</t>
  </si>
  <si>
    <t>Ulusal tanınmış yayınevleri tarafından yayımlanan özgün bilimsel araştırma veya ders kitabı editörü</t>
  </si>
  <si>
    <t>Diğer ulusal yayınevleri tarafından yayımlanan özgün bilimsel araştırma veya ders kitabı editörü</t>
  </si>
  <si>
    <t>01.04</t>
  </si>
  <si>
    <t>01.04.01</t>
  </si>
  <si>
    <t>01.04.02</t>
  </si>
  <si>
    <t xml:space="preserve">Ulusal yayınevleri tarafından Türkçe yayımlanan özgün bilimsel araştırma veya ders kitabının başka dilde yayımlanmış çevirisi </t>
  </si>
  <si>
    <t xml:space="preserve">Uluslararası yayınevleri tarafından yayımlanan özgün bilimsel araştırma veya ders kitabının yayımlanmış Türkçe çevirisi </t>
  </si>
  <si>
    <t>ÖZGÜN BİLİMSEL ARAŞTIRMA VEYA DERS KİTABI</t>
  </si>
  <si>
    <t>SCIE, SSCI veya AHCI kapsamındaki hakemli dergide yayımlanan araştırma makalesi veya derleme (Q1 )</t>
  </si>
  <si>
    <t>ULUSAL DERGİDE MAKALE</t>
  </si>
  <si>
    <t>ULUSLARARASI BİLİMSEL ÇALIŞMA GURUBUNDA ÜYELİKLER</t>
  </si>
  <si>
    <t>Araştırma amaçlı bilimsel bir çalışma gurubunda koordinatör veya direktörlük (her yıl için)</t>
  </si>
  <si>
    <t>Araştırma amaçlı bilimsel bir çalışma gurubunda üyelik (her yıl için)</t>
  </si>
  <si>
    <t>ULUSLARARASI BİLDİRİ</t>
  </si>
  <si>
    <t>ATIFLAR</t>
  </si>
  <si>
    <t>Web of Science veri tabanında yer alan endekslerdeki (SCIE, SSCI, AHCI, ESCI, CPCI-S, CPCI-SSH, BKCI-S, BKCI-SSH vb. ) her bir atıf (başvuru sahibinin kendi yayınlarına veya eserlerine yaptığı atıflar hariçtir ve en fazla 30 puan dikkate alınır)</t>
  </si>
  <si>
    <t>SCIE, SSCI veya AHCI kapsamındaki uluslararası hakemli dergide baş editör</t>
  </si>
  <si>
    <t>SCIE, SSCI veya AHCI kapsamındaki uluslararası hakemli dergide editör kurulu üyeliği</t>
  </si>
  <si>
    <t>SCIE, SSCI veya AHCI kapsamındaki uluslararası hakemli dergide özel sayı editörlüğü</t>
  </si>
  <si>
    <t>ESCI veya alan endeksi kapsamındaki uluslararası hakemli dergide baş editör</t>
  </si>
  <si>
    <t>ULUSAL BİLİMSEL DERGİLERDEKİ GÖREVLER</t>
  </si>
  <si>
    <t>ULUSLARARASI BİLİMSEL HAKEMLİKLER</t>
  </si>
  <si>
    <t>Diğer uluslararası dergide hakemlik (makale başına)</t>
  </si>
  <si>
    <t>Uluslararası tanınmış yayınevleri tarafından yayımlanmış özgün bilimsel araştırma ve ders kitabı için hakemlik</t>
  </si>
  <si>
    <t>Diğer uluslararası yayınevleri tarafından yayımlanmış özgün bilimsel araştırma ve ders kitabı için hakemlik</t>
  </si>
  <si>
    <t>Uluslararası bilimsel araştırma projesi için panelistlik/hakemlik (AB çerçeve projeleri için)</t>
  </si>
  <si>
    <t>Uluslararası bilimsel araştırma projesi için panelistlik/hakemlik (Diğer projeler için)</t>
  </si>
  <si>
    <t>ULUSAL BİLİMSEL HAKEMLİKLER</t>
  </si>
  <si>
    <t>02.13.01</t>
  </si>
  <si>
    <t>Ulusal hakemli dergide hakemlik (makale başına)</t>
  </si>
  <si>
    <t>02.13.02</t>
  </si>
  <si>
    <t>Bakanlıklar ve TÜBİTAK gibi ulusal organizasyonlarca desteklenen projeler için panelistlik/hakemlik</t>
  </si>
  <si>
    <t>02.13.03</t>
  </si>
  <si>
    <t>Üniversite araştırma fonları tarafından desteklenen bilimsel araştırma projeleri için panelistlik/hakemlik</t>
  </si>
  <si>
    <t>02.13.04</t>
  </si>
  <si>
    <t>Tanınmış ulusal yayınevleri tarafından yayımlanmış özgün bilimsel araştırma ve ders kitabı için hakemlik</t>
  </si>
  <si>
    <t>ULUSLARARASI TANINIRLIK</t>
  </si>
  <si>
    <t>Google Scholar atıflarının her biri (Başvuru sahibinin kendi yayınlarına veya eserlerine yaptığı atıflar kapsam dışıdır).</t>
  </si>
  <si>
    <t>Uluslararası Bilimsel  Toplantıda (Kongre, Konferans, Sempozyum, Panel, Çalıştay vb.) Davetli Konuşmacı</t>
  </si>
  <si>
    <t>Uluslararası Bilimsel  Toplantıda (Kongre, Konferans, Sempozyum, Panel, Çalıştay vb.) Moderatör</t>
  </si>
  <si>
    <t>Uluslararası Bilimsel  Toplantıda (Kongre, Konferans, Sempozyum, Panel, Çalıştay vb.) Oturum Başkanı</t>
  </si>
  <si>
    <t>Uluslararası Bilimsel  Toplantıda (Kongre, Konferans, Sempozyum, Panel, Çalıştay vb.) Panelist</t>
  </si>
  <si>
    <t>02.01</t>
  </si>
  <si>
    <t>İSİM SIRASI</t>
  </si>
  <si>
    <t>YAZAR SAYISI</t>
  </si>
  <si>
    <t>02.02</t>
  </si>
  <si>
    <t>02.01.01</t>
  </si>
  <si>
    <t>02.01.02</t>
  </si>
  <si>
    <t>02.01.03</t>
  </si>
  <si>
    <t>02.01.04</t>
  </si>
  <si>
    <t>02.02.01</t>
  </si>
  <si>
    <t>02.02.02</t>
  </si>
  <si>
    <t>02.03</t>
  </si>
  <si>
    <t>02.03.01</t>
  </si>
  <si>
    <t>02.03.02</t>
  </si>
  <si>
    <t>02.04</t>
  </si>
  <si>
    <t>02.04.01</t>
  </si>
  <si>
    <t>02.05</t>
  </si>
  <si>
    <t>02.04.02</t>
  </si>
  <si>
    <t>02.05.01</t>
  </si>
  <si>
    <t>02.05.02</t>
  </si>
  <si>
    <t>Atıf sayısı</t>
  </si>
  <si>
    <t>Toplam Puan</t>
  </si>
  <si>
    <t>02.11</t>
  </si>
  <si>
    <t>02.11.01</t>
  </si>
  <si>
    <t>02.12</t>
  </si>
  <si>
    <t>02.13</t>
  </si>
  <si>
    <t>ULUSLARARASI PATENT</t>
  </si>
  <si>
    <t>Patent Başvurusu Yapmak (incelemeli)</t>
  </si>
  <si>
    <t>Faydalı Model Başvurusu Yapmak</t>
  </si>
  <si>
    <t>Endüstriyel Tasarım Başvurusu</t>
  </si>
  <si>
    <t>ULUSAL PATENT</t>
  </si>
  <si>
    <t>ULUSLARARASI BİLİMSEL DANIŞMANLIKLAR VE KURUL ÜYELİKLERİ</t>
  </si>
  <si>
    <t>Tanınmış bilimsel kuruluş ve organizasyonların bilimsel kurul veya yönetim kurulu üyelikleri</t>
  </si>
  <si>
    <t>Genel Sekreter Yardımcısı</t>
  </si>
  <si>
    <t>Uluslararası bir organizasyon tarafından desteklenen bilimsel projeler için yapılan danışmanlık</t>
  </si>
  <si>
    <t>Uluslararası bir organizasyon için bilirkişi kurulu üyeliği</t>
  </si>
  <si>
    <t>Uluslararası bir meslek organizasyonu/kurum tarafından düzenlenen etkinlikte jüri/değerlendirme kurulu üyeliği</t>
  </si>
  <si>
    <t>ULUSAL BİLİMSEL DANIŞMANLIKLAR VE KURUL ÜYELİKLERİ</t>
  </si>
  <si>
    <t>TÜBA Üyelikleri</t>
  </si>
  <si>
    <t>TÜBİTAK bilimsel kurul üyelikleri</t>
  </si>
  <si>
    <t>Bilimsel meslek kuruluşu veya organizasyonlarının bilimsel kurul veya yönetim kurulu üyelikleri</t>
  </si>
  <si>
    <t>Uluslararası katılımlı sportif faaliyetin düzenleyicisi</t>
  </si>
  <si>
    <t>Uluslararası katılımlı sportif faaliyetin düzenleme kurulu üyesi</t>
  </si>
  <si>
    <t>Uluslararası katılımlı sosyal faaliyetin düzenleyicisi</t>
  </si>
  <si>
    <t>Uluslararası katılımlı sosyal faaliyetin düzenleme kurulu üyesi</t>
  </si>
  <si>
    <t>Sergi Küratörlüğü</t>
  </si>
  <si>
    <t>Özgün bireysel etkinlik (sergi, bienal, trienal, gösteri, dinleti, festival ve gösterim)</t>
  </si>
  <si>
    <t>Özgün grup etkinliği (sergi, bienal, trienal, gösteri, dinleti, festival ve gösterim)</t>
  </si>
  <si>
    <t>Sanatsal bir festival veya çalıştayın düzenleyicisi</t>
  </si>
  <si>
    <t>Sanatsal bir festival veya çalıştayın düzenleme kurulu üyesi</t>
  </si>
  <si>
    <t>ULUSLARARASI GÖRSEL ETKİNLİKLER</t>
  </si>
  <si>
    <t>Sinemalarda, TV kanallarında gösterilen veya alanında yarışmalara kabul edilen sinema filminde yönetmenlik</t>
  </si>
  <si>
    <t>Sinemalarda, TV kanallarında gösterilen veya alanında yarışmalara kabul edilen sinema filminde diğer görevler (yapımcı, yönetmen yardımcısı, görsel yönetmen, kurgulama, senaryo yazarlığı, metin yazarlığı)</t>
  </si>
  <si>
    <t>Sinemalarda, TV kanallarında gösterilen veya alanında yarışmalara kabul edilen belgesel filmde yönetmenlik</t>
  </si>
  <si>
    <t>Sinemalarda, TV kanallarında gösterilen veya alanında yarışmalara kabul edilen belgesel filmde diğer görevler (yapımcı, yönetmen yardımcısı, görsel yönetmen, kurgulama, senaryo yazarlığı, metin yazarlığı)</t>
  </si>
  <si>
    <t>Sinemalarda, TV kanallarında gösterilen veya alanında yarışmalara kabul edilen kısa metrajlı kurmaca filmde yönetmenlik</t>
  </si>
  <si>
    <t>Sinemalarda, TV kanallarında gösterilen veya alanında yarışmalara kabul edilen kısa metrajlı kurmaca filmde diğer görevler (yapımcı, yönetmen yardımcısı, görsel yönetmen, kurgulama, senaryo yazarlığı, metin yazarlığı)</t>
  </si>
  <si>
    <t>TV kanallarında yayınlanan veya alanında yarışmalara kabul edilen reklam filmi yönetmenliği</t>
  </si>
  <si>
    <t>TV programı yönetmenliği (yayınlanan her bölüm için)</t>
  </si>
  <si>
    <t>Radyo programında yönetmen veya yapımcı (yayınlanan her bölüm için)</t>
  </si>
  <si>
    <t>Radyo programında diğer görevler (yayınlanan her bölüm için)</t>
  </si>
  <si>
    <t>ULUSLARARASI SANATSAL ETKİNLİKLER</t>
  </si>
  <si>
    <t>03.09.01.01</t>
  </si>
  <si>
    <t>Orkestra Eşliğinde Solistlik</t>
  </si>
  <si>
    <t>03.09.01.02</t>
  </si>
  <si>
    <t>Resital</t>
  </si>
  <si>
    <t>03.09.01.03</t>
  </si>
  <si>
    <t>03.09.01.04</t>
  </si>
  <si>
    <t>Orkestra Konserinde Başkemancılık (Konsertmaister)</t>
  </si>
  <si>
    <t>03.09.02.01</t>
  </si>
  <si>
    <t>03.09.02.02</t>
  </si>
  <si>
    <t>03.09.02.03</t>
  </si>
  <si>
    <t>03.09.02.04</t>
  </si>
  <si>
    <t>03.09.03.01</t>
  </si>
  <si>
    <t>03.09.03.02</t>
  </si>
  <si>
    <t>03.09.03.03</t>
  </si>
  <si>
    <t>03.09.03.04</t>
  </si>
  <si>
    <t>03.09.03.05</t>
  </si>
  <si>
    <t>03.09.03.06</t>
  </si>
  <si>
    <t>Profesyonel Sanat Kurumlarında Rejisörlük</t>
  </si>
  <si>
    <t>03.09.03.07</t>
  </si>
  <si>
    <t>Devlet Konservatuvarlarında Rejösörlük</t>
  </si>
  <si>
    <t>03.09.04.01</t>
  </si>
  <si>
    <t>Bale/Modern Dans Temsilinde Başrol</t>
  </si>
  <si>
    <t>03.09.04.02</t>
  </si>
  <si>
    <t>Bale/Modern Dans Temsilinde Solist Rol</t>
  </si>
  <si>
    <t>03.09.04.03</t>
  </si>
  <si>
    <t>Bale/Modern Dans Temsilinde "corps de ballet"</t>
  </si>
  <si>
    <t>03.09.04.04</t>
  </si>
  <si>
    <t>03.09.04.05</t>
  </si>
  <si>
    <t>Konservatuvarda Tüm Perde Koreograflığı</t>
  </si>
  <si>
    <t>03.09.04.06</t>
  </si>
  <si>
    <t>03.09.04.07</t>
  </si>
  <si>
    <t>03.09.05.01</t>
  </si>
  <si>
    <t>03.09.05.02</t>
  </si>
  <si>
    <t>03.09.05.03</t>
  </si>
  <si>
    <t>03.09.05.04</t>
  </si>
  <si>
    <t>03.09.05.05</t>
  </si>
  <si>
    <t>03.09.05.06</t>
  </si>
  <si>
    <t>Tam Uzunlukta Bir Oyunda Rejisör Yardımcılığı</t>
  </si>
  <si>
    <t>03.09.06.01</t>
  </si>
  <si>
    <t>Sahnelenmiş Profesyonel Bir Oyunda Sahne Tasarımı</t>
  </si>
  <si>
    <t>03.09.06.02</t>
  </si>
  <si>
    <t>Eğitim Kurumlarında Sergilenmiş Oyunda Sahne Tasarımı</t>
  </si>
  <si>
    <t>03.09.06.03</t>
  </si>
  <si>
    <t>03.09.06.04</t>
  </si>
  <si>
    <t>Eğitim Kurumlarında Sergilenmiş Oyunda Hareket Tasarımı</t>
  </si>
  <si>
    <t>03.09.06.05</t>
  </si>
  <si>
    <t>03.09.06.06</t>
  </si>
  <si>
    <t>Eğitim Kurumlarında Sergilenmiş Oyunda Dramaturgi Uygulaması</t>
  </si>
  <si>
    <t>03.09.07.01</t>
  </si>
  <si>
    <t>Özgün yapıt ve eserler ile kişisel sergi veya gösteri gerçekleştirmek</t>
  </si>
  <si>
    <t>03.09.07.02</t>
  </si>
  <si>
    <t>03.09.07.03</t>
  </si>
  <si>
    <t>ULUSLARARASI SPORTİF ETKİNLİKLER</t>
  </si>
  <si>
    <t>Yurtdışındaki Uluslararası takımlarda antrenörlük yapmak</t>
  </si>
  <si>
    <t>Yurtdışındaki sporcular için antrenörlük yapmak</t>
  </si>
  <si>
    <t>Uluslararası spor federasyonlarının kurullarında görev almak</t>
  </si>
  <si>
    <t>Olimpiyat, Dünya Şampiyonası, Avrupa Şampiyonası gibi Dünya Üniversite Oyunları (Universiade) gibi büyük organizasyonlarda idareci, yarışma yönetmeni veya organizasyon komitesi üyesi olarak görev almak</t>
  </si>
  <si>
    <t>Diğer uluslararası spor müsabakalarına yönelik organizasyonlarda idareci, yarışma yönetmeni veya organizasyon komitesi üyesi olarak görev almak</t>
  </si>
  <si>
    <t>Diğer uluslararası spor müsabakalarına yönelik organizasyonlarda hakem olarak görev almak</t>
  </si>
  <si>
    <t>ULUSAL GÖRSEL ETKİNLİKLER</t>
  </si>
  <si>
    <t>ULUSAL SANATSAL ETKİNLİKLER</t>
  </si>
  <si>
    <t>03.13.01</t>
  </si>
  <si>
    <t>03.13.01.01</t>
  </si>
  <si>
    <t>03.13.01.02</t>
  </si>
  <si>
    <t>03.13.01.03</t>
  </si>
  <si>
    <t>03.13.01.04</t>
  </si>
  <si>
    <t>03.13.02</t>
  </si>
  <si>
    <t>03.13.02.01</t>
  </si>
  <si>
    <t>03.13.02.02</t>
  </si>
  <si>
    <t>03.13.02.03</t>
  </si>
  <si>
    <t>03.13.02.04</t>
  </si>
  <si>
    <t>03.13.03</t>
  </si>
  <si>
    <t>03.13.03.01</t>
  </si>
  <si>
    <t>03.13.03.02</t>
  </si>
  <si>
    <t>03.13.03.03</t>
  </si>
  <si>
    <t>03.13.03.04</t>
  </si>
  <si>
    <t>03.13.03.05</t>
  </si>
  <si>
    <t>03.13.03.06</t>
  </si>
  <si>
    <t>03.13.03.07</t>
  </si>
  <si>
    <t>03.13.04</t>
  </si>
  <si>
    <t>03.13.04.01</t>
  </si>
  <si>
    <t>03.13.04.02</t>
  </si>
  <si>
    <t>03.13.04.03</t>
  </si>
  <si>
    <t>03.13.04.04</t>
  </si>
  <si>
    <t>03.13.04.05</t>
  </si>
  <si>
    <t>03.13.04.06</t>
  </si>
  <si>
    <t>03.13.04.07</t>
  </si>
  <si>
    <t>03.13.05</t>
  </si>
  <si>
    <t>03.13.05.01</t>
  </si>
  <si>
    <t>03.13.05.02</t>
  </si>
  <si>
    <t>03.13.05.03</t>
  </si>
  <si>
    <t>03.13.05.04</t>
  </si>
  <si>
    <t>03.13.05.05</t>
  </si>
  <si>
    <t>03.13.06</t>
  </si>
  <si>
    <t>03.13.06.01</t>
  </si>
  <si>
    <t>03.13.06.02</t>
  </si>
  <si>
    <t>03.13.06.03</t>
  </si>
  <si>
    <t>03.13.06.04</t>
  </si>
  <si>
    <t>03.13.06.05</t>
  </si>
  <si>
    <t>03.13.06.06</t>
  </si>
  <si>
    <t>03.13.07</t>
  </si>
  <si>
    <t>03.13.07.01</t>
  </si>
  <si>
    <t>03.13.07.02</t>
  </si>
  <si>
    <t>03.13.07.03</t>
  </si>
  <si>
    <t>03.13.07.04</t>
  </si>
  <si>
    <t>ULUSAL SPORTİF ETKİNLİKLER</t>
  </si>
  <si>
    <t>03.14.01</t>
  </si>
  <si>
    <t>Milli takımlarda antrenörlük yapmak</t>
  </si>
  <si>
    <t>03.14.02</t>
  </si>
  <si>
    <t>Amatör kulüplerde antrenörlük yapmak</t>
  </si>
  <si>
    <t>03.14.03</t>
  </si>
  <si>
    <t>Bireysel lisanslı profesyonel Sporcular için antrenörlük yapmak</t>
  </si>
  <si>
    <t>03.14.04</t>
  </si>
  <si>
    <t>Bireysel lisanslı amatör sporcular için antrenörlük yapmak</t>
  </si>
  <si>
    <t>03.14.05</t>
  </si>
  <si>
    <t>Ulusal spor federasyonlarının kurullarında görev almak</t>
  </si>
  <si>
    <t>BİLİRKİŞİLİK</t>
  </si>
  <si>
    <t>03.15.01</t>
  </si>
  <si>
    <t>Uluslararası bir organizasyon için yazılan bilirkişi raporu</t>
  </si>
  <si>
    <t>03.15.03</t>
  </si>
  <si>
    <t>Ulusal bir organizasyon için yazılan bilirkişi raporu</t>
  </si>
  <si>
    <t>03.02</t>
  </si>
  <si>
    <t>Asıl danışman</t>
  </si>
  <si>
    <t>ÜNİVERSİTE ÖĞRENCİLERİ ARAŞTIRMA PROJELERİ</t>
  </si>
  <si>
    <t>SOSYAL PROJELER</t>
  </si>
  <si>
    <t>Sosyal projeler dersi yürütücülüğü/danışmanlığı yapmak</t>
  </si>
  <si>
    <t>SÜREKLİ EĞİTİM</t>
  </si>
  <si>
    <t>05.01</t>
  </si>
  <si>
    <t>05.02</t>
  </si>
  <si>
    <t>04.01</t>
  </si>
  <si>
    <t>04.02</t>
  </si>
  <si>
    <t>04.05</t>
  </si>
  <si>
    <t>ÖZGÜN BİLİMSEL ARAŞTIRMA VEYA DERS KİTABI ÇEVİRİSİ</t>
  </si>
  <si>
    <t>03.05</t>
  </si>
  <si>
    <t>03.06</t>
  </si>
  <si>
    <t>03.07</t>
  </si>
  <si>
    <t>03.08</t>
  </si>
  <si>
    <t>03.09</t>
  </si>
  <si>
    <t>03.10</t>
  </si>
  <si>
    <t>03.11</t>
  </si>
  <si>
    <t>03.12</t>
  </si>
  <si>
    <t>03.13</t>
  </si>
  <si>
    <t>03.14</t>
  </si>
  <si>
    <t>03.01</t>
  </si>
  <si>
    <t>İmza</t>
  </si>
  <si>
    <t xml:space="preserve">T.C. </t>
  </si>
  <si>
    <t>Tarih</t>
  </si>
  <si>
    <t>ULUSLARARASI DERGİDE MAKALE</t>
  </si>
  <si>
    <t>Toplam Puan :</t>
  </si>
  <si>
    <t>BÖLGE</t>
  </si>
  <si>
    <t>Başvurulan Kadro</t>
  </si>
  <si>
    <t>AD</t>
  </si>
  <si>
    <t>Kadro Şartı</t>
  </si>
  <si>
    <t>1.</t>
  </si>
  <si>
    <t>Adayın Puanı</t>
  </si>
  <si>
    <t>Projelerden Alınan Puan</t>
  </si>
  <si>
    <t>ULUSLARARASI GİRİŞİMCİLİK FAALİYETLERİ</t>
  </si>
  <si>
    <t>06.07</t>
  </si>
  <si>
    <t>ULUSLARARASI SANAT ESERLERİ</t>
  </si>
  <si>
    <t>Sahne oyunu türünde yazılmış özgün eser</t>
  </si>
  <si>
    <t>Sahne oyunu türünde yazılmış özgün kısa eser</t>
  </si>
  <si>
    <t>Koreografi alanında özgün eser</t>
  </si>
  <si>
    <t>ULUSLARARASI TASARIM, MİMARİ PROJE VE PLANLAR</t>
  </si>
  <si>
    <t>Sanatsal tasarım (Bina, çevre, eser, yayın, mekân, obje), Bilimsel yayınla tescillenmiş sanatsal tasarım</t>
  </si>
  <si>
    <t>Sanatsal tasarım (Bina, çevre, eser, yayın, mekân, obje), Diğer Sanatsal Tasarım</t>
  </si>
  <si>
    <t>Bilimsel Tasarım, Bilimsel yayınla tescillenmiş bilimsel tasarım</t>
  </si>
  <si>
    <t>Bilimsel Tasarım, Kamu kurumları ile özel hukuk tüzel kişileri bünyesinde uygulamaya konmuş bilimsel tasarım</t>
  </si>
  <si>
    <t>Bilimsel Tasarım, Diğer Bilimsel Tasarım</t>
  </si>
  <si>
    <t>Faydalı Obje (Uluslararası organizasyonlar tarafından tescillenmiş)</t>
  </si>
  <si>
    <t>Uluslararası kurum, organizasyon, etkinlik veya kitaplar için tasarlanmış ve kullanılmış olan afiş, poster veya kapak tasarımı</t>
  </si>
  <si>
    <t>ULUSAL TASARIM</t>
  </si>
  <si>
    <t>Faydalı Obje (TSE veya TPE tarafından tescillenmiş)</t>
  </si>
  <si>
    <t>Puanı</t>
  </si>
  <si>
    <t>2.</t>
  </si>
  <si>
    <t>3.</t>
  </si>
  <si>
    <t>Proje ID</t>
  </si>
  <si>
    <t>Projenin Türü ve Destekleyen Kuruluş</t>
  </si>
  <si>
    <t>Başlama Tarihi</t>
  </si>
  <si>
    <t>Bitiş Tarihi</t>
  </si>
  <si>
    <t>4.</t>
  </si>
  <si>
    <t>5.</t>
  </si>
  <si>
    <t>6.</t>
  </si>
  <si>
    <t>7.</t>
  </si>
  <si>
    <t>-</t>
  </si>
  <si>
    <t xml:space="preserve">Her bölgedeki faaliyetlerinizi tamamladıktan sonra Faliyetinizin olmadığı alanları silerek her bölgenin puanlamasını pdf'e çeviriniz. Eğer herhangi bir bölgede hiçbir etkinliğiniz yok ise bu bölge başvuru dosyanıza eklemeyiniz. </t>
  </si>
  <si>
    <t xml:space="preserve">Her etkinlik alanından sonra bölge puanı ve toplam puanın olduğu iki sütun daha bulunmaktadır. Etkinlik altındaki satırlara bu bölgedeki faaliyetlerinizi yazdıktan sonra bölge puanını ekleyiniz ve toplam puan kısmında o etkinlikteki puanlarınızın doğru bir şekilde hesaplanıp hesaplanmadığını kontorl ediniz. </t>
  </si>
  <si>
    <t>Genel Puanlama Kısmında her bölgeden alfığınız puanlar otomatik hesaplanacaktır. Ancak Hesaplamanız bittikten sonra hataları en aza indirgemek için mutlaka puanlarınızı kontrol ediniz.</t>
  </si>
  <si>
    <t xml:space="preserve">8. </t>
  </si>
  <si>
    <t xml:space="preserve">Başvuru dosyalarının hazırlanmasında bir standart oluşturmak için bu dosya hazırlanmıştır. Böylelikle hem kriter komisyonları hem de  Jüri üyeleri tarafından dosyanın değerlendirilmesi kolaylaşacak ve dosyaların değerlendirilmesi daha hızlı gerçekleştirilecektir. </t>
  </si>
  <si>
    <t>Başvurduğunuz kadronun şartları sağlama durumunun kontrolünü kolaylaştırmak için "Şartları Sağlama Durumu" adlı çalışma sayfasını mutlaka doldurunuz. Bu sayfayı ve şartları sağladığınızı gösteren kanıtlayıcı belgeleri (makale için ilk sayfa, proje için proje kartı vs..) aynı pdf dosyasında birleştirerek başvuru dosyanızın içerisine "Şartları Sağlama Durumu" adlı bir dosya olarak yerleştiriniz.</t>
  </si>
  <si>
    <t>i.</t>
  </si>
  <si>
    <t>ii.</t>
  </si>
  <si>
    <t>Doçentlik tarihinizden önceki faaliyetlerinizi ayrı bir puanlama tablosu ile birlikte ayrı bir klasör olarakbaşvuru dosyanızın içerisine yerleştiriniz (Klasör ismi Doçentlik Öncesi Faaliyetler olmalıdır).</t>
  </si>
  <si>
    <t xml:space="preserve">iii. </t>
  </si>
  <si>
    <t>Dr. Öğretim Üyeliği Kadrolarına başvurusu için tek bir puanlama tablosu hazırlamanız yeterlidir (Şartlama sağlama durumu mutlaka hazırlanmalıdır).</t>
  </si>
  <si>
    <t xml:space="preserve">iV. </t>
  </si>
  <si>
    <t xml:space="preserve">Görev süresi dosyası hazırlanırken puanlama tablosu ile şartları sağlama durumu dosyası mutlaka hazırlanmalıdır. </t>
  </si>
  <si>
    <t>=</t>
  </si>
  <si>
    <t>MAKALE</t>
  </si>
  <si>
    <t>MAKALE PUANI</t>
  </si>
  <si>
    <t>ÇALIŞMA GRUBU</t>
  </si>
  <si>
    <t>ÜYELİK SÜRESİ (Yıl)</t>
  </si>
  <si>
    <t>Üyelik Puanı</t>
  </si>
  <si>
    <t>Süre (yıl)</t>
  </si>
  <si>
    <t>Bölge puanı</t>
  </si>
  <si>
    <t xml:space="preserve">Doçent Kadrolarına Doçentlik Havuz puan hesabında kullaılacak yedi bölgedeki alt bölgelerin herbiri ayrı ayrı sayfalarda bulunmaktadır. </t>
  </si>
  <si>
    <t>Makale Puanlarınızı isim sıranız ve yayındaki isim sayısını girdiğinizde otomatik hesaplanacaktır (Office sürümü 2019 ya da daha yeni olmalıdır).</t>
  </si>
  <si>
    <t xml:space="preserve">İlgili göstergede etkinlikleriniz ile ilgili alanlar yeterli değilse satır ekleyiniz . Mutlaka yeni satırda etkinlik puanını ilave ediniz ve otomatik hesaplamaya dahil edilip edilmediğini kontrol ediniz. </t>
  </si>
  <si>
    <t xml:space="preserve">Bu dosya sadece Doçentlik havuzundan puan toplamak için kullanılabilir.                       </t>
  </si>
  <si>
    <t>Doçentlik havuz puanınızı hesapladıktan sonra Fakültemiz web sayfasındaki diğer puanlandırma dosyasını indirerek toplam puanınızı hesaplatmayı unutmayınız.</t>
  </si>
  <si>
    <t>Doçentlik Havuundan alınan puan</t>
  </si>
  <si>
    <t>Doçent</t>
  </si>
  <si>
    <t>DOÇENTKADROLARINA BAŞVURU İÇİN GEREKLİ KOŞULLAR VE UYGULAMA ESASLARI’NDA YER ALAN  ATAMA KRİTERLERİNİ SAĞLAMA DURUMU</t>
  </si>
  <si>
    <t>Yazar sırası</t>
  </si>
  <si>
    <t>yazar sayısı</t>
  </si>
  <si>
    <t>Makale</t>
  </si>
  <si>
    <t>Q-değeri</t>
  </si>
  <si>
    <t>(*) 18. satırda mutlaka Proje puanını nasıl sağladığınızı belirtiniz.</t>
  </si>
  <si>
    <t>Proje puannı nasıl sağladınız:  1 proje ve Q1 ve Q2 yayınlar ile (*).</t>
  </si>
  <si>
    <t xml:space="preserve">FAB-2022-10562 </t>
  </si>
  <si>
    <t xml:space="preserve">(**) Bu alanın çıktısı Bölüm Başkaı tarafından imzalanmalıdır. </t>
  </si>
  <si>
    <t>(**)</t>
  </si>
  <si>
    <t>01.01.1980</t>
  </si>
  <si>
    <t xml:space="preserve">Dr. </t>
  </si>
  <si>
    <t>XX</t>
  </si>
  <si>
    <t>XXXX</t>
  </si>
  <si>
    <t>01.01.2021</t>
  </si>
  <si>
    <t xml:space="preserve">xxx xxx </t>
  </si>
  <si>
    <t>xds xscvdsg c. Df</t>
  </si>
  <si>
    <t>xxx</t>
  </si>
  <si>
    <t>q2-2</t>
  </si>
  <si>
    <t>q2-3</t>
  </si>
  <si>
    <t>q3-2</t>
  </si>
  <si>
    <t>q3-4</t>
  </si>
  <si>
    <t>q4-1</t>
  </si>
  <si>
    <t>q4-2</t>
  </si>
  <si>
    <t>ASD</t>
  </si>
  <si>
    <t>Destek programları kapsamında sağlanan burslarla (TÜBİTAK 2219 vb.) doktora sonrası araştırma amaçlı olarak yurt dışında bir üniversitede bulunmak</t>
  </si>
  <si>
    <t>Destek programları kapsamında sağlanan burslarla (TÜBİTAK 2214 vb.) lisansüstü eğitim döneminde yurt dışında bir üniversitede bulunmak</t>
  </si>
  <si>
    <t>FAALİYETTEN ALINAN PUAN</t>
  </si>
  <si>
    <t>TOPLAM BÖLGE PUANI</t>
  </si>
  <si>
    <t>SCIE, SSCI veya AHCI kapsamında Q2 grubunda veya SCOPUS kapsamında Q1 grubundaki hakemli dergide yayımlanan araştırma makalesi veya derleme</t>
  </si>
  <si>
    <t>SCIE, SSCI veya AHCI kapsamında Q3 grubunda veya SCOPUS kapsamında Q2 grubundaki  hakemli dergide yayımlanan araştırma makalesi veya derleme</t>
  </si>
  <si>
    <t>SCIE, SSCI veya AHCI kapsamında Q4 grubunda veya SCOPUS kapsamında Q3 grubundaki hakemli dergide yayımlanan  tam araştırma makalesi veya derleme</t>
  </si>
  <si>
    <t>02.01.05</t>
  </si>
  <si>
    <t>SCIE, SSCI veya AHCI kapsamındaki hakemli dergide yayımlanan kısa makale (editöre mektup, teknik not, vaka takdimi, tartışma, kitap incelemesi)</t>
  </si>
  <si>
    <t>02.01.06</t>
  </si>
  <si>
    <t>02.01.07</t>
  </si>
  <si>
    <t>SCOPUS kapsamında Q4 grubundaki, ESCI veya Alan Endeksleri (UAK
tarafından tanımlanan alanlar için) kapsamındaki dergilerde yayımlanmış araştırma makalesi veya derleme</t>
  </si>
  <si>
    <t>ESCI veya Alan Endeksleri (UAK tarafından tanımlanan alanlar için) kapsamındaki dergilerde yayımlanmış kısa makale  (editöre mektup, teknik not, vaka takdimi, tartışma, kitap incelemesi)</t>
  </si>
  <si>
    <t>TR Dizin tarafından endekslenen hakemli dergide yayımlanan araştırma makalesi veya derleme</t>
  </si>
  <si>
    <t>TR Dizin tarafından endekslenen hakemli dergide yayımlanan kısa makale (editöre mektup, teknik not, vaka takdimi, tartışma, kitap incelemesi)</t>
  </si>
  <si>
    <t>ULUSLARARASI AR-GE PROJE ÇALIŞMASI</t>
  </si>
  <si>
    <t>AB Çerçeve Programları tarafından desteklenen Ar-Ge projesinde araştırmacı</t>
  </si>
  <si>
    <t>AB Çerçeve Programları tarafından desteklenen Ar-Ge projesinde danışman</t>
  </si>
  <si>
    <t>ERASMUS+ Merkezi Projeler, Dünya Bankası, OECD, İslam Kalkınma Bankası vb. uluslararası kurum ve kuruluşlar tarafından desteklenen Ar-Ge projesinde yürütücü veya koordinatör</t>
  </si>
  <si>
    <t>ERASMUS+ Merkezi Projeler, Dünya Bankası, OECD, İslam Kalkınma
Bankası vb. uluslararası kurum ve kuruluşlar tarafından desteklenen Ar-Ge projesinde  araştırmacı</t>
  </si>
  <si>
    <t>ERASMUS+ Merkezi Projeler, Dünya Bankası, OECD, İslam Kalkınma Bankası vb. uluslararası kurum ve kuruluşlar tarafından desteklenen Ar-Ge projesinde  danışman</t>
  </si>
  <si>
    <t>Diğer uluslararası kuruluşlarca desteklenen Ar-Ge projesinde yürütücü veya koordinatör</t>
  </si>
  <si>
    <t>Diğer uluslararası kuruluşlarca desteklenen Ar-Ge projesinde proje
ekibinde yer almak</t>
  </si>
  <si>
    <t>Diğer uluslararası kuruluşlarca desteklenen Ar-Ge projesinde danışman</t>
  </si>
  <si>
    <t>ULUSAL AR-GE ÇALIŞMASI</t>
  </si>
  <si>
    <t>Bakanlıklar tarafından desteklenen Ar-Ge projelerinde sorumlu yürütücü
veya koordinatör</t>
  </si>
  <si>
    <t>Bakanlıklar tarafından desteklenen Ar-Ge projelerinde proje ekibinde araştırmacı veya üye</t>
  </si>
  <si>
    <t>02.04.03</t>
  </si>
  <si>
    <t>Bakanlıklar tarafından desteklenen Ar-Ge projelerinde danışman</t>
  </si>
  <si>
    <t>02.04.04</t>
  </si>
  <si>
    <t>TÜBİTAK Ar-Ge projesinde (1001-1002-1003-1004-1005-1007, 3001, 3005,
3501-1005, COST- Uluslararası İkili İşbirliği Programları vb.) yürütücü</t>
  </si>
  <si>
    <t>02.04.05</t>
  </si>
  <si>
    <t>TÜBİTAK Ar-Ge projesinde (1001-1002-1003-1004-1005-1007, 3001, 3005,
3501-1505, 1005, COST- Uluslararası İkili İşbirliği Programları vb.) araştırmacı</t>
  </si>
  <si>
    <t>02.04.06</t>
  </si>
  <si>
    <t>TÜBİTAK Ar-Ge projesinde (1001-1002-1003-1004-1005-1007, 3001, 3005,
3501- 1005, COST- Uluslararası İkili İşbirliği Programları vb.) danışman</t>
  </si>
  <si>
    <t>02.04.07</t>
  </si>
  <si>
    <t>TÜBİTAK Ar-Ge projesinde (1001-1002-1003-1004-1005-1007, 3001, 3005,
3501- 1005, COST- Uluslararası İkili İşbirliği Programları vb.) bursiyer</t>
  </si>
  <si>
    <t>02.04.08</t>
  </si>
  <si>
    <t>Diğer kurumlar (Ulusal Ajans, uluslararası kurumların ülkemizdeki
temsilcilikleri vb.)  tarafından desteklenen Ar-Ge projesinde yürütücü</t>
  </si>
  <si>
    <t>02.04.09</t>
  </si>
  <si>
    <t>Diğer kurumlar (Ulusal Ajans, uluslararası kurumların ülkemizdeki temsilcilikleri vb.) tarafından desteklenen Ar-Ge projesinde araştırmacı</t>
  </si>
  <si>
    <t>02.04.10</t>
  </si>
  <si>
    <t>Diğer kurumlar (Ulusal Ajans, uluslararası kurumların ülkemizdeki temsilcilikleri vb.) tarafından desteklenen Ar-Ge projesinde danışman</t>
  </si>
  <si>
    <t>ULUSLARARASI BİLİMSEL ÇALIŞMA GRUBUNDA ÜYELİKLER</t>
  </si>
  <si>
    <t>Araştırma amaçlı bilimsel bir çalışma grubunda koordinatör veya direktörlük (her yıl için)</t>
  </si>
  <si>
    <t>Araştırma amaçlı bilimsel bir çalışma grubunda üyelik (her yıl için)</t>
  </si>
  <si>
    <t>02.06</t>
  </si>
  <si>
    <t>ULUSAL BİLİMSEL ÇALIŞMA GRUBUNDA ÜYELİKLER</t>
  </si>
  <si>
    <t>02.06.01</t>
  </si>
  <si>
    <t>02.06.02</t>
  </si>
  <si>
    <t>02.07</t>
  </si>
  <si>
    <t>02.07.01</t>
  </si>
  <si>
    <t>Hakemli Uluslararası Bilimsel  Toplantıda (Kongre, Konferans, Sempozyum,
Panel, Çalıştay vb.) sunulan ve bildiri kitabında yayımlanan tam metin bildiri</t>
  </si>
  <si>
    <t>Faaliyet bilgisi</t>
  </si>
  <si>
    <t>yazar sırası</t>
  </si>
  <si>
    <t>faaliyet puanı</t>
  </si>
  <si>
    <r>
      <t xml:space="preserve">A. Irmak, A. Aykut, S.Ş. Kılıç </t>
    </r>
    <r>
      <rPr>
        <sz val="11"/>
        <color theme="1"/>
        <rFont val="Calibri"/>
        <family val="2"/>
      </rPr>
      <t>“The consecutive substitiotion method for the boundary value problem”, The Sixth International Conference on Computational Mathematics and Engineering Sciences (CMES-2022), 2022, Ordu.</t>
    </r>
  </si>
  <si>
    <r>
      <t xml:space="preserve">A. Irmak, A. Aykut, S.Ş. Kılıç </t>
    </r>
    <r>
      <rPr>
        <sz val="11"/>
        <color theme="1"/>
        <rFont val="Calibri"/>
        <family val="2"/>
      </rPr>
      <t>“</t>
    </r>
    <r>
      <rPr>
        <sz val="12"/>
        <color theme="1"/>
        <rFont val="Times New Roman"/>
        <family val="1"/>
      </rPr>
      <t>Solitary Wave Solitions For The Conformable Time- Fractional Extended (2+1)- Dimensional Equation</t>
    </r>
    <r>
      <rPr>
        <sz val="11"/>
        <color theme="1"/>
        <rFont val="Calibri"/>
        <family val="2"/>
      </rPr>
      <t>”, The Seventh International Conference on Computational Mathematics and Engineering Sciences (CMES-2023), 2023, Elazığ.</t>
    </r>
  </si>
  <si>
    <t>02.07.02</t>
  </si>
  <si>
    <t>Hakemli Uluslararası Bilimsel  Toplantıda (Kongre, Konferans, Sempozyum,
Panel, Çalıştay vb.) sunulan ve bildiri kitabında yayımlanan özet metin bildiri</t>
  </si>
  <si>
    <t>faaliyet bilgileri</t>
  </si>
  <si>
    <t>sayısı</t>
  </si>
  <si>
    <t>Makale bilgisi</t>
  </si>
  <si>
    <t>Avesis verisi</t>
  </si>
  <si>
    <t>kendi beyanı</t>
  </si>
  <si>
    <t>H indeksi (müracaat edilen yıl için puan ile h indeksinin çarpımı değerinde
puan verilir (H indeksi olarak web of science H indeksi kullanılır ve en fazla 10 puan dikkate alınır).</t>
  </si>
  <si>
    <t>WOS'taki h-indexi:</t>
  </si>
  <si>
    <t>Faaliyet Bilgisi</t>
  </si>
  <si>
    <t>ULUSALTANINIRLIK</t>
  </si>
  <si>
    <t>Ulusal Bilimsel  Toplantıda (Kongre, Konferans, Sempozyum, Panel, Çalıştay vb.) Davetli Konuşmacı</t>
  </si>
  <si>
    <t>Ulusal Bilimsel  Toplantıda (Kongre, Konferans, Sempozyum, Panel, Çalıştay vb.) Moderatör</t>
  </si>
  <si>
    <t>Ulusal Bilimsel  Toplantıda (Kongre, Konferans, Sempozyum, Panel, Çalıştay vb.) Oturum Başkanı</t>
  </si>
  <si>
    <t>Ulusal Bilimsel  Toplantıda (Kongre, Konferans, Sempozyum, Panel, Çalıştay vb.)  Panelist</t>
  </si>
  <si>
    <r>
      <rPr>
        <b/>
        <sz val="12"/>
        <color rgb="FFFFFFFF"/>
        <rFont val="Avenir Book"/>
        <family val="2"/>
      </rPr>
      <t>TOPLUMA KATKI</t>
    </r>
  </si>
  <si>
    <t>Toplam Faaliyet Puanı</t>
  </si>
  <si>
    <t>Patent tescili (incelemeli) (Uluslararası veya iş dünyası iş birliği ile tescillenenlere ilave 10 puan verilir)</t>
  </si>
  <si>
    <t>Patent bilgisi</t>
  </si>
  <si>
    <t>ilave puan var ise ekleyiniz</t>
  </si>
  <si>
    <t>Patent tescili (incelemesiz)</t>
  </si>
  <si>
    <t>Faydalı Model tescili (Uluslararası veya iş dünyası iş birliği ile tescillenenlere ilave 8 puan verilir)</t>
  </si>
  <si>
    <t>faaliyet bilgisi</t>
  </si>
  <si>
    <t>Endüstriyel Tasarım tescili (Uluslararası veya iş dünyası iş birliği ile tescillenenlere ilave 8 puan verilir)</t>
  </si>
  <si>
    <t>Çevresel (Bina, peyzaj ve iç mekan) veya grafiksel tasarım: sahne, moda (kumaş, aksesuar veya giysi tasarımı) veya çalgı tasarımı tescili (Uluslararası veya iş dünyası iş birliği ile tescillenenlere ilave 8 puan verilir)</t>
  </si>
  <si>
    <t>Çevresel (Bina, peyzaj ve iç mekan) veya grafiksel tasarım: sahne, moda (kumaş, aksesuar veya giysi tasarımı) veya çalgı tasarım başvurusu</t>
  </si>
  <si>
    <t>Telif hakkıyla korunan fikri mülkiyet (materyal, bitki) tescili (Uluslararası veya iş dünyası iş birliği ile tescillenenlere ilave 2 puan verilir)</t>
  </si>
  <si>
    <t>Patent tescili (incelemeli) (Uluslararası veya iş dünyası iş birliği ile tescillenenlere ilave 6 puan verilir)</t>
  </si>
  <si>
    <t>Faydalı Model tescili (Uluslararası veya iş dünyası iş birliği ile tescillenenlere ilave 4 puan verilir)</t>
  </si>
  <si>
    <t>Endüstriyel Tasarım tescili (Uluslararası veya iş dünyası iş birliği ile tescillenenlere ilave 4 puan verilir)</t>
  </si>
  <si>
    <t>Çevresel (Bina, peyzaj ve iç mekan) veya grafiksel tasarım: sahne, moda (kumaş, aksesuar veya giysi tasarımı) veya çalgı tasarımı tescili (Uluslararası veya iş dünyası iş birliği ile tescillenenlere ilave 4 puan verilir)</t>
  </si>
  <si>
    <t>Telif hakkıyla korunan fikri mülkiyet (materyal, bitki) tescili (Uluslararası veya iş dünyası iş birliği ile tescillenenlere ilave 1 puan verilir)</t>
  </si>
  <si>
    <t>Üyelik</t>
  </si>
  <si>
    <t>faaliyetten alınan puan</t>
  </si>
  <si>
    <t>Kurum ve organizasyonlar için yetkili mercilerin onayı ile yapılan bilimsel danışmanlık</t>
  </si>
  <si>
    <t>yıl</t>
  </si>
  <si>
    <t>Resmi kurumların (YÖK, YÖKAK, Tabiat Varlıklarını Koruma Kurulu, Atatürk Dil ve Tarih Yüksek Kurumu vb.) bilimsel kurul ve değerlendirme takımı üyelikleri</t>
  </si>
  <si>
    <t>ULUSLARARASI SOSYAL, SPORTİF VEYA SANATSAL FAALİYET ORGANİZASYONU</t>
  </si>
  <si>
    <r>
      <rPr>
        <sz val="12"/>
        <rFont val="Avenir Book"/>
        <family val="2"/>
      </rPr>
      <t>Sinemalarda, TV kanallarında gösterilen veya alanında yarışmalara kabul edilen kısa metrajlı kurmaca filmde diğer görevler (yapımcı, yönetmen
yardımcısı, görsel yönetmen, kurgulama, senaryo yazarlığı, metin yazarlığı)</t>
    </r>
  </si>
  <si>
    <r>
      <rPr>
        <sz val="12"/>
        <rFont val="Avenir Book"/>
        <family val="2"/>
      </rPr>
      <t>TV kanallarında yayınlanan veya alanında yarışmalara kabul edilen reklam
filmi yönetmenliği</t>
    </r>
  </si>
  <si>
    <r>
      <rPr>
        <sz val="12"/>
        <rFont val="Avenir Book"/>
        <family val="2"/>
      </rPr>
      <t>Gazete yayın yönetmenliği, gazete görsel yönetmenliği, gazete editörlüğü
(her yıl için)</t>
    </r>
  </si>
  <si>
    <r>
      <rPr>
        <sz val="12"/>
        <rFont val="Avenir Book"/>
        <family val="2"/>
      </rPr>
      <t>TV programında diğer görevler (yapımcı, yönetmen yardımcısı, görsel yönetmen, kurgulama, senaryo yazarlığı, metin yazarlığı) (yayınlanan her
bölüm için)</t>
    </r>
  </si>
  <si>
    <r>
      <rPr>
        <sz val="12"/>
        <color rgb="FF006FC0"/>
        <rFont val="Avenir Book"/>
        <family val="2"/>
      </rPr>
      <t>Müzik/Çalgı Performansı</t>
    </r>
  </si>
  <si>
    <t>Oda Müziği Konserinde Grup Üyeliği</t>
  </si>
  <si>
    <t>03.09.01.05</t>
  </si>
  <si>
    <t>Orkestra Konserinde Grup Şefliği</t>
  </si>
  <si>
    <t>03.09.01.06</t>
  </si>
  <si>
    <t>Orkestra Konserinde Tutti Üyeliği</t>
  </si>
  <si>
    <r>
      <rPr>
        <sz val="12"/>
        <color rgb="FF006FC0"/>
        <rFont val="Avenir Book"/>
        <family val="2"/>
      </rPr>
      <t>Müzik/Şeflik Performansı</t>
    </r>
  </si>
  <si>
    <t>Opera Temsilinde Orkestra Şefliği</t>
  </si>
  <si>
    <t>Senfoni Orkestrası Konserinde Şeflik</t>
  </si>
  <si>
    <t>Bale Temsilinde Orkestra Şefliği</t>
  </si>
  <si>
    <t>Koro Konserinde Şeflik</t>
  </si>
  <si>
    <r>
      <rPr>
        <sz val="12"/>
        <color rgb="FF006FC0"/>
        <rFont val="Avenir Book"/>
        <family val="2"/>
      </rPr>
      <t>Müzik/Opera Performansı</t>
    </r>
  </si>
  <si>
    <t>Opera/Operet Temsilinde Birinci Derece Rol</t>
  </si>
  <si>
    <t>Şan Resitali</t>
  </si>
  <si>
    <t>Opera/Operet Temsilinde İkinci Derece Rol</t>
  </si>
  <si>
    <t>Oratoryo, Kantat Orkestra Eşlikli Eserde Solistlik</t>
  </si>
  <si>
    <t>03.09.03.08</t>
  </si>
  <si>
    <t>Profesyonel Sanat Kurumlarında Rejisör Yardımcılığı</t>
  </si>
  <si>
    <t>03.09.03.09</t>
  </si>
  <si>
    <t>Devlet Konservatuvarlarında Rejösör Yardımcılığı</t>
  </si>
  <si>
    <r>
      <rPr>
        <sz val="12"/>
        <color rgb="FF006FC0"/>
        <rFont val="Avenir Book"/>
        <family val="2"/>
      </rPr>
      <t>Müzik/Bale, Modern Dans Performansı</t>
    </r>
  </si>
  <si>
    <t>Profesyonel Kurumlarda Tüm Perde Koreograflığı</t>
  </si>
  <si>
    <t>Profesyonel Kurumlarda Bölüm Koreograflığı</t>
  </si>
  <si>
    <t>Profesyonel Kurumlarda Bale/Dans Koreograflığı</t>
  </si>
  <si>
    <r>
      <rPr>
        <sz val="12"/>
        <color rgb="FF006FC0"/>
        <rFont val="Avenir Book"/>
        <family val="2"/>
      </rPr>
      <t>Sahne Sanatları/Tiyatro Performansı</t>
    </r>
  </si>
  <si>
    <t>Tam Uzunlukta Bir Oyunda Birinci Derece Rol</t>
  </si>
  <si>
    <t>Tam Uzunlukta Bir Oyunda İkinci Derece Rol</t>
  </si>
  <si>
    <t>Kısa Oyunda Birinci Derece Rol</t>
  </si>
  <si>
    <t>Kısa Oyunda İkinci Derece Rol</t>
  </si>
  <si>
    <t>Tam Uzunlukta Bir Oyunda Rejisörlük</t>
  </si>
  <si>
    <t>03.09.05.07</t>
  </si>
  <si>
    <t>Kısa Oyunda Rejisörlük</t>
  </si>
  <si>
    <t>03.09.05.08</t>
  </si>
  <si>
    <t>Kısa Oyunda Rejisör Yardımcılığı</t>
  </si>
  <si>
    <r>
      <rPr>
        <sz val="12"/>
        <color rgb="FF006FC0"/>
        <rFont val="Avenir Book"/>
        <family val="2"/>
      </rPr>
      <t>Sahne Sanatları/Sahne ve Hareket Tasarımı, Dramaturgi Uygulaması</t>
    </r>
  </si>
  <si>
    <t>Sahnelenmiş Profesyonel Bir Oyunda Hareket Tasarımı</t>
  </si>
  <si>
    <t>Sahnelenmiş Profesyonel Bir Oyunda Dramaturgi Uygulaması</t>
  </si>
  <si>
    <r>
      <rPr>
        <sz val="12"/>
        <color rgb="FF006FC0"/>
        <rFont val="Avenir Book"/>
        <family val="2"/>
      </rPr>
      <t>Görüntü Sanatları, Plastik Sanatlar, Geleneksel Sanatlar, Giyim ve Moda Tasarımı, Uygulamalı Sanatlar ve Tasarım</t>
    </r>
  </si>
  <si>
    <t>Özgün çalışmaları ile karma sanat etkinliklerine katılma (Karma sergi, grup sergi, bienal, trienal)</t>
  </si>
  <si>
    <t>03.09.07.04</t>
  </si>
  <si>
    <t>03.09.07.05</t>
  </si>
  <si>
    <r>
      <rPr>
        <sz val="12"/>
        <rFont val="Avenir Book"/>
        <family val="2"/>
      </rPr>
      <t>Olimpiyat, Dünya Şampiyonası, Avrupa Şampiyonası gibi Dünya Üniversite
Oyunları (Universiade) gibi büyük organizasyonlarda hakem olarak görev almak</t>
    </r>
  </si>
  <si>
    <t>ULUSAL SOSYAL VEYA SPORTİF FAALİYET ORGANİZASYONU</t>
  </si>
  <si>
    <r>
      <rPr>
        <sz val="12"/>
        <rFont val="Avenir Book"/>
        <family val="2"/>
      </rPr>
      <t>Özgün bireysel etkinlik (sergi, bienal, trienal, gösteri, dinleti, festival ve
gösterim)</t>
    </r>
  </si>
  <si>
    <t>Ulusal katılımlı sportif faaliyetin düzenleyicisi</t>
  </si>
  <si>
    <t>Ulusal katılımlı sportif faaliyetin düzenleme kurulu üyesi</t>
  </si>
  <si>
    <t>Ulusal katılımlı sosyal faaliyetin düzenleyicisi</t>
  </si>
  <si>
    <t>Ulusal katılımlı sosyal faaliyetin düzenleme kurulu üyesi</t>
  </si>
  <si>
    <t>Ulusal gazetelerde gazete yayın yönetmenliği, gazete görsel yönetmenliği, gazete editörlüğü (her yıl için)</t>
  </si>
  <si>
    <t>Yerel gazetelerde gazete yayın yönetmenliği, gazete görsel yönetmenliği, gazete editörlüğü (her yıl için)</t>
  </si>
  <si>
    <t>Ulusal kanallardaki TV programı yönetmenliği (yayınlanan her bölüm için)</t>
  </si>
  <si>
    <t>Yerel kanallardaki TV programı yönetmenliği (yayınlanan her bölüm için)</t>
  </si>
  <si>
    <r>
      <rPr>
        <sz val="12"/>
        <rFont val="Avenir Book"/>
        <family val="2"/>
      </rPr>
      <t>Ulusal kanallardaki TV programında diğer görevler (yapımcı, yönetmen
yardımcısı, görsel yönetmen, kurgulama, senaryo yazarlığı, metin yazarlığı) (yayınlanan her bölüm için)</t>
    </r>
  </si>
  <si>
    <r>
      <rPr>
        <sz val="12"/>
        <rFont val="Avenir Book"/>
        <family val="2"/>
      </rPr>
      <t>Yerel kanallardaki TV programında diğer görevler (yapımcı, yönetmen
yardımcısı, görsel yönetmen, kurgulama, senaryo yazarlığı, metin yazarlığı) (yayınlanan her bölüm için)</t>
    </r>
  </si>
  <si>
    <t>Ulusal kanallardaki radyo programında yönetmen veya yapımcı (yayınlanan her bölüm için)</t>
  </si>
  <si>
    <t>Ulusal kanallardaki radyo programında diğer görev (yayınlanan her bölüm için)</t>
  </si>
  <si>
    <t>Yerel kanallardaki radyo programında yönetmen veya yapımcı (yayınlanan her bölüm için)</t>
  </si>
  <si>
    <t>Yerel kanallardaki radyo programında diğer görev (yayınlanan her bölüm için)</t>
  </si>
  <si>
    <r>
      <rPr>
        <sz val="12"/>
        <rFont val="Avenir Book"/>
        <family val="2"/>
      </rPr>
      <t>Kurum stüdyolarında gerçekleştirilen ve bölüm kurulu onayı bulunan
eğitim amaçlı TV veya Radyo programında yönetmenlik (her program için bir kez)</t>
    </r>
  </si>
  <si>
    <t>Kurum kaynaklı gazetelerde veya haber ajansında bölüm kurulu onayı ile yapılan editörlük (her yıl için)</t>
  </si>
  <si>
    <t>03.13.01.05</t>
  </si>
  <si>
    <t>03.13.01.06</t>
  </si>
  <si>
    <t>Devlet Konservatuvarlarında Rejisörlük</t>
  </si>
  <si>
    <t>03.13.03.08</t>
  </si>
  <si>
    <t>03.13.03.09</t>
  </si>
  <si>
    <t>Devlet Konservatuvarlarında Rejisör Yardımcılığı</t>
  </si>
  <si>
    <t>03.13.05.06</t>
  </si>
  <si>
    <t>03.13.05.07</t>
  </si>
  <si>
    <t>03.13.05.08</t>
  </si>
  <si>
    <t>03.13.07.05</t>
  </si>
  <si>
    <t>03.14.06</t>
  </si>
  <si>
    <t>Ulusal sportif müsabakalara yönelik organizasyonlarda idareci, yarışma yönetmeni veya organizasyon komitesi üyesi olarak görev almak</t>
  </si>
  <si>
    <t>03.14.07</t>
  </si>
  <si>
    <t>Ulusal spor müsabakalarda hakem olarak görev almak</t>
  </si>
  <si>
    <t>03.15</t>
  </si>
  <si>
    <t>03.15.02</t>
  </si>
  <si>
    <t>Uluslararası bir organizasyon için yazılan uzmanlık raporu</t>
  </si>
  <si>
    <t>03.15.04</t>
  </si>
  <si>
    <t>Ulusal bir organizasyon için yazılan uzmanlık raporu</t>
  </si>
  <si>
    <r>
      <rPr>
        <b/>
        <sz val="12"/>
        <color rgb="FFFFFFFF"/>
        <rFont val="Avenir Roman"/>
        <charset val="162"/>
      </rPr>
      <t>EĞİTİM-ARAŞTIRMA KATKISI (ARAŞTIRMA TEMELLİ EĞİTİM)</t>
    </r>
  </si>
  <si>
    <t>Faaliyetten alınnan  puan</t>
  </si>
  <si>
    <t>toplam faaliyet puan</t>
  </si>
  <si>
    <t>TAMAMLANMIŞ DOKTORA,  SANATTA YETERLİK VE UZMANLIK TEZİ</t>
  </si>
  <si>
    <t>Asıl danışman (Uluslararası öğrenci için ilave 5 puan verilir)</t>
  </si>
  <si>
    <t>Öğrencinin adı ve soyadı</t>
  </si>
  <si>
    <t>ilave puan var ise yazınız (+) yazınız.</t>
  </si>
  <si>
    <t>TAMAMLANMIŞ YÜKSEK LİSANS TEZİ</t>
  </si>
  <si>
    <t>Eren AKYILDIZ</t>
  </si>
  <si>
    <t>TÜBİTAK 2209-A Üniversite Öğrencileri Araştırma Projesi Danışmanı</t>
  </si>
  <si>
    <t>Proje bilgileri</t>
  </si>
  <si>
    <t>Faaliyet puanı</t>
  </si>
  <si>
    <t>TÜBİTAK 2209-B Üniversite Öğrencileri Sanayiye Yönelik Araştırma Projesi Danışmanı</t>
  </si>
  <si>
    <r>
      <rPr>
        <b/>
        <sz val="12"/>
        <color rgb="FFFFFFFF"/>
        <rFont val="Avenir Book"/>
        <family val="2"/>
      </rPr>
      <t>EĞİTİM-TOPLUMA KATKI (EĞİTİM TEMELLİ TOPLUMSAL KATKI)</t>
    </r>
  </si>
  <si>
    <t>Faaliyetten alınan  puan</t>
  </si>
  <si>
    <t>Sürekli eğitim uygulama ve araştırma merkezinde eğitim programı geliştirmek (her bir program başına hesaplanır, en fazla 30 puan dikkate alınır)</t>
  </si>
  <si>
    <t>İnternet üzerinden herkese açık ders (MOOC) platformlarında (AtademiX vb.) ders verme (her bir ders başına hesaplanır, en fazla 30 puan dikkate alınır)</t>
  </si>
  <si>
    <t>Ders bilgisi</t>
  </si>
  <si>
    <t>İnternet üzerinden herkese açık ders (MOOC) platformlarında (AtademiX vb.) yabancı dilde ders verme (her bir ders başına hesaplanır, en fazla 45 puan dikkate alınır)</t>
  </si>
  <si>
    <t>Önlisans, lisans veya lisansüstü programlarda yürüttüğü bir dersi Atatürk Üniversitesi Açık Ders Malzemeleri platformunda (adm.atauni.edu.tr) açık erimşimli hale getirme (Türkçe her bir ders başına hesaplanır, en fazla 30 puan dikkate alınır)</t>
  </si>
  <si>
    <t>Ders Bilgisi</t>
  </si>
  <si>
    <t>Önlisans, lisans veya lisansüstü programlarda yürüttüğü bir dersi Atatürk Üniversitesi Açık Ders Malzemeleri platformunda (adm.atauni.edu.tr) açık erimşimli hale getirme (Yabancı dildeki her bir ders başına hesaplanır, en fazla 45 puan dikkate alınır)</t>
  </si>
  <si>
    <t>Atatürk Üniversitesi Yayınevi tarafından açık erişimli dijital ders kitabı yayımlama (Türkçe her bir kitap başına heaplanır, en fazla 30 puan dikkate alınır)</t>
  </si>
  <si>
    <t>kitap bilgileri</t>
  </si>
  <si>
    <t>Atatürk Üniversitesi Yayınevi tarafından açık erişimli dijital ders kitabı yayımlama (Yabancı dilde her bir kitap başına heaplanır, en fazla 45 puan dikkate alınır)</t>
  </si>
  <si>
    <t>Kitap bilgileri</t>
  </si>
  <si>
    <r>
      <rPr>
        <b/>
        <sz val="12"/>
        <color rgb="FFFFFFFF"/>
        <rFont val="Avenir Roman"/>
        <charset val="162"/>
      </rPr>
      <t>ARAŞTIRMA-TOPLUMA KATKI (ARAŞTIRMA TEMELLİ TOPLUMSAL KATKI)</t>
    </r>
  </si>
  <si>
    <t>ULUSLARARASI KAPASİTE GELİŞTİRME VEYA TOPLUMSAL KATKI PROJE ÇALIŞMASI</t>
  </si>
  <si>
    <t>AB Çerçeve Programları tarafından desteklenen kapasite geliştirme veya toplumsal katkı projesinde yürütücü veya koordinatör</t>
  </si>
  <si>
    <t>Proje bilgisi</t>
  </si>
  <si>
    <t>AB Çerçeve Programları tarafından desteklenen kapasite geliştirme veya toplumsal katkı projesinde araştırmacı</t>
  </si>
  <si>
    <t>AB Çerçeve Programları tarafından desteklenen kapasite geliştirme veya toplumsal katkı projesinde danışman</t>
  </si>
  <si>
    <t>ERASMUS+ Merkezi Projeler, Dünya Bankası, OECD, İslam Kalkınma Bankası vb. uluslararası kurum ve kuruluşlar tarafından desteklenen kapasite geliştirme veya toplumsal katkı projesinde yürütücü veya koordinatör</t>
  </si>
  <si>
    <t>ERASMUS+ Merkezi Projeler, Dünya Bankası, OECD, İslam Kalkınma Bankası vb. uluslararası kurum ve kuruluşlar tarafından desteklenen kapasite geliştirme veya toplumsal katkı projesinde araştırmacı</t>
  </si>
  <si>
    <t>ERASMUS+ Merkezi Projeler, Dünya Bankası, OECD, İslam Kalkınma Bankası vb. uluslararası kurum ve kuruluşlar tarafından desteklenen kapasite geliştirme veya toplumsal katkı projesinde danışman</t>
  </si>
  <si>
    <t>Yurt dışında firma kurmak</t>
  </si>
  <si>
    <t>Firma adı</t>
  </si>
  <si>
    <t>Yurt dışında firma ortağı olmak</t>
  </si>
  <si>
    <t>Firma adı ve ortaklık bilgisi</t>
  </si>
  <si>
    <t>Yurt dışında faaliyet gösteren bir firmanın yönetim kurulu üyeliği</t>
  </si>
  <si>
    <t>Yurt dışında faaliyet gösteren bir firmada kısmi zamanlı çalışmak</t>
  </si>
  <si>
    <t>Yurt dışında faaliyet gösteren bir firma için danışmanlık yapmak</t>
  </si>
  <si>
    <r>
      <t>Yurt dışında bir firmaya lisanslanan fikri mülkiye</t>
    </r>
    <r>
      <rPr>
        <sz val="12"/>
        <color rgb="FFFF0000"/>
        <rFont val="Avenir Roman"/>
        <charset val="162"/>
      </rPr>
      <t xml:space="preserve">t </t>
    </r>
    <r>
      <rPr>
        <sz val="12"/>
        <rFont val="Avenir Roman"/>
        <charset val="162"/>
      </rPr>
      <t>sahibi olmak</t>
    </r>
  </si>
  <si>
    <t>Döner sermaye kapsamında kurum dışına yapılan işler (yurt dışı)</t>
  </si>
  <si>
    <t>Mesleki faaliyetlerden dolayı kurum dışı gelirler (yurt dışı)</t>
  </si>
  <si>
    <t>Girişimcilikle ilgili yurt dışında eğitim, kurs veya çalıştaylardan alınan sertifika</t>
  </si>
  <si>
    <t>Eğitim, kurs/sertifika bilgisi</t>
  </si>
  <si>
    <t>firma bilgisi</t>
  </si>
  <si>
    <t>Yurtiçinde faaliyet gösteren bir firmanın yönetim kurulu üyeliği</t>
  </si>
  <si>
    <t>Yurtiçinde faaliyet gösteren bir firmada kısmi zamanlı çalışmak</t>
  </si>
  <si>
    <t>Yurtiçinde faaliyet gösteren bir firma için danışmanlık yapmak</t>
  </si>
  <si>
    <t>Yurtiçinde bir firmaya lisanslanan fikri mülkiyet sahibi olmak</t>
  </si>
  <si>
    <t>Döner sermaye kapsamında kurum dışına yapılan işler (yurtiçi)</t>
  </si>
  <si>
    <t>Sahne Yapıtı (Opera, bale, oratoryo v.b.) türünde özgün eser</t>
  </si>
  <si>
    <t>Senfonik Yapıt (Senfoni, konçerto v.b.) türünde özgün eser</t>
  </si>
  <si>
    <t>Oda Müziği türünde özgün eser</t>
  </si>
  <si>
    <t>Elektronik Müzik türünde özgün eser</t>
  </si>
  <si>
    <t>Türk Halk Müziği veya Türk Sanat Müziği alanında özgün eser</t>
  </si>
  <si>
    <t>Herhangi bir enstrümanı, icra tekniğini geliştirmek üzere metotlaştırılmış, yararlılığı onanmış etüt, egzersiz v.b. bir eğitim müziği dizini</t>
  </si>
  <si>
    <r>
      <rPr>
        <sz val="12"/>
        <rFont val="Avenir Roman"/>
        <charset val="162"/>
      </rPr>
      <t>Mimari proje, rölöve, restitüsyon, restorasyon projeleri, sokak
sağlıklaştırma projeleri, yapı uygulama projeleri, kentsel tasarım projesi,
imar planı, koruma amaçlı imar planı, uygulama imar planları, çevre düzeni planları, eylem planları hazırlama (stratejik, mekânsal, yapısal plan vb.) çalışmalarında proje müellifi olmak</t>
    </r>
  </si>
  <si>
    <r>
      <rPr>
        <sz val="12"/>
        <rFont val="Avenir Roman"/>
        <charset val="162"/>
      </rPr>
      <t>Mimari proje, rölöve, restitüsyon, restorasyon projeleri, sokak sağlıklaştırma projeleri, yapı uygulama projeleri, kentsel tasarım projesi,
imar planı, koruma amaçlı imar planı, uygulama imar planları, çevre düzeni
planları, eylem planları hazırlama (stratejik, mekânsal, yapısal plan vb.) çalışmalarında proje ekibinde yer almak veya danışmanlık yapmak</t>
    </r>
  </si>
  <si>
    <r>
      <rPr>
        <sz val="12"/>
        <rFont val="Avenir Roman"/>
        <charset val="162"/>
      </rPr>
      <t>Sanatsal tasarım (Bina, çevre, eser, yayın, mekân, obje), Kamu kurumları
ile özel hukuk tüzel kişileri bünyesinde uygulamaya konmuş sanatsal tasarım</t>
    </r>
  </si>
  <si>
    <r>
      <rPr>
        <sz val="12"/>
        <rFont val="Avenir Roman"/>
        <charset val="162"/>
      </rPr>
      <t>Sanatsal tasarım (Bina, çevre, eser, yayın, mekân, obje), Diğer Sanatsal
Tasarım</t>
    </r>
  </si>
  <si>
    <r>
      <rPr>
        <sz val="12"/>
        <rFont val="Avenir Roman"/>
        <charset val="162"/>
      </rPr>
      <t>Uluslararası kurum ve organizasyonlar için tasarlanmış ve kullanılmakta
olan logo tasarımı</t>
    </r>
  </si>
  <si>
    <t>ULUSLARARASI BİLİMSEL DERGİLERDEKİ GÖREVLER</t>
  </si>
  <si>
    <t>Dergi bilgileri</t>
  </si>
  <si>
    <t xml:space="preserve">SCIE, SSCI veya AHCI kapsamındaki dergide hakemlik (makale başına) </t>
  </si>
  <si>
    <t>06.09</t>
  </si>
  <si>
    <r>
      <rPr>
        <b/>
        <sz val="12"/>
        <rFont val="Avenir Roman"/>
        <charset val="162"/>
      </rPr>
      <t>ULUSAL KAPASİTE GELİŞTİRME VEYA TOPLUMSAL KATKI  PROJE
ÇALIŞMASI</t>
    </r>
  </si>
  <si>
    <t>Bakanlıklar tarafından desteklenen kapasite geliştirme veya toplumsal katkı projelerinde sorumlu yürütücü veya koordinatör</t>
  </si>
  <si>
    <t>proje bilgisi</t>
  </si>
  <si>
    <t>Bakanlıklar tarafından desteklenen kapasite geliştirme veya toplumsal katkı projelerinde proje ekibinde araştırmacı veya üye</t>
  </si>
  <si>
    <t>Bakanlıklar tarafından desteklenen kapasite geliştirme veya toplumsal katkı projelerinde danışman</t>
  </si>
  <si>
    <t xml:space="preserve">TÜBİTAK TEYDEB projesinde (1501, 1503, 1505, 1507 vb.) yürütücü </t>
  </si>
  <si>
    <t>TÜBİTAK TEYDEB projesinde (1501, 1503, 1505, 1507 vb.) araştırmacı</t>
  </si>
  <si>
    <t>TÜBİTAK TEYDEB projesinde (1501, 1503, 1505, 1507 vb.) danışman</t>
  </si>
  <si>
    <t>TÜBİTAK TEYDEB projesinde (1501, 1503, 1505, 1507 vb.) bursiyer</t>
  </si>
  <si>
    <t>Kalkınma Ajansları, IPA, Bölge Kalkınma İdaresi Başkanlığı vb. kurum ve kuruluşlar tarafından desteklenen kapasite geliştirme veya toplumsal katkı projesinde yürütücü</t>
  </si>
  <si>
    <r>
      <rPr>
        <sz val="12"/>
        <rFont val="Avenir Roman"/>
        <charset val="162"/>
      </rPr>
      <t>Kalkınma Ajansları, IPA, Bölge Kalkınma İdaresi Başkanlığı vb. kurum ve kuruluşlar tarafından desteklenen kapasite geliştirme veya toplumsal katkı
projesinde araştırmacı</t>
    </r>
  </si>
  <si>
    <t>Kalkınma Ajansları, IPA, Bölge Kalkınma İdaresi Başkanlığı vb. kurum ve kuruluşlar tarafından desteklenen kapasite geliştirme veya toplumsal katkı projesinde danışman</t>
  </si>
  <si>
    <t>06.10</t>
  </si>
  <si>
    <r>
      <rPr>
        <sz val="12"/>
        <rFont val="Avenir Roman"/>
        <charset val="162"/>
      </rPr>
      <t>Bilimsel Tasarım, Kamu kurumları ile özel hukuk tüzel kişileri bünyesinde
uygulamaya konmuş bilimsel tasarım</t>
    </r>
  </si>
  <si>
    <t>Ulusal kurum ve organizasyonlar için tasarlanmış ve kullanılmakta olan logo tasarımı</t>
  </si>
  <si>
    <t>Ulusal kurum, organizasyon, etkinlik veya kitaplar için tasarlanmış ve kullanılmış olan afiş, poster veya kapak tasarımı</t>
  </si>
  <si>
    <t>06.11</t>
  </si>
  <si>
    <t>TR Dizin kapsamındaki ulusal hakemli dergide baş editör</t>
  </si>
  <si>
    <t>Dergi bilgisi</t>
  </si>
  <si>
    <t>TR Dizin kapsamındaki ulusal hakemli dergide özel sayı editörlüğü</t>
  </si>
  <si>
    <t>06.12</t>
  </si>
  <si>
    <t>Universial jpurnal of Mathematics and Applications (1 adet)</t>
  </si>
  <si>
    <r>
      <rPr>
        <b/>
        <sz val="12"/>
        <color rgb="FFFFFFFF"/>
        <rFont val="Avenir Book"/>
        <family val="2"/>
      </rPr>
      <t>7. BÖLGE - ÇARPAN KATKI</t>
    </r>
  </si>
  <si>
    <t>BİLİMSEL ÇALIŞMALARDAN ALINAN ULUSLARARASI ÖDÜLLER</t>
  </si>
  <si>
    <t>Nobel Ödülü</t>
  </si>
  <si>
    <t>ödül bilgileri</t>
  </si>
  <si>
    <t>Fields Madalyası</t>
  </si>
  <si>
    <t>Tamamlanan bir çalışmaya, tanınmış uluslararası bir organizasyon tarafından düzenli olarak verilen bilim ödülü</t>
  </si>
  <si>
    <t>BİLİMSEL ÇALIŞMALARDAN ALINAN ULUSAL ÖDÜLLER</t>
  </si>
  <si>
    <t>Tamamlanan bir çalışmaya, tanınmış ulusal bir organizasyon tarafından düzenli olarak verilen ödül</t>
  </si>
  <si>
    <t>TÜBA ve TÜBİTAK tarafından bilimsel çalışmaları nedeniyle verilen bilim ödülü (Burs, UBYT vb. kapsamındaki ödüller hariç)</t>
  </si>
  <si>
    <t>Kongre, konferans, sempozyum veya festival kurullarınca verilen ödül</t>
  </si>
  <si>
    <t>TÜBİTAK 2244 Sanayi Doktora Programı Projesi ve Sanayi Tezleri
Projesinde yürütücü</t>
  </si>
  <si>
    <t>Tez/proje bilgisi</t>
  </si>
  <si>
    <r>
      <rPr>
        <sz val="12"/>
        <rFont val="Avenir Book"/>
        <family val="2"/>
      </rPr>
      <t>TÜBİTAK 2244 Sanayi Doktora Programı Projesi ve Sanayi Tezleri
Projesinde araştırmacı</t>
    </r>
  </si>
  <si>
    <r>
      <rPr>
        <sz val="12"/>
        <rFont val="Avenir Book"/>
        <family val="2"/>
      </rPr>
      <t>TÜBİTAK 2244 Sanayi Doktora Programı Projesi ve Sanayi Tezleri
Projesinde danışman</t>
    </r>
  </si>
  <si>
    <t>TÜBİTAK 2244 Sanayi Doktora Programı Projesi ve Sanayi Tezleri
Projesinde bursiyer</t>
  </si>
  <si>
    <t xml:space="preserve">Bakanlıklar tarafından desteklenen Eğitim ve Sosyal Sorumluluk projelerinde yürütücü veya koordinatör (en az dokuz ay) </t>
  </si>
  <si>
    <t>Düzenleme kurulu başkanı veya ortak/eş başkanı (Yüz yüze yapılan etkinlikler puanlamaya dahil edilir, en fazla 60 puan alınabilir)</t>
  </si>
  <si>
    <t>Etkinlik bilgisi</t>
  </si>
  <si>
    <t>Düzenleme kurulu başkan yardımcısı  (Yüz yüze yapılan etkinlikler puanlamaya dahil edilir, en fazla 32 puan alınabilir)</t>
  </si>
  <si>
    <t>Düzenleme kurulu üyeliği  (Yüz yüze yapılan etkinlikler puanlamaya dahil edilir, en fazla 20 puan alınabilir)</t>
  </si>
  <si>
    <t>Bilim veya danışma kurulu üyeliği  (Yüz yüze yapılan etkinlikler puanlamaya dahil edilir, en fazla 16 puan alınabilir)</t>
  </si>
  <si>
    <t>ICNAS</t>
  </si>
  <si>
    <t>Genel sekreter (Yüz yüze yapılan etkinlikler puanlamaya dahil edilir, en fazla 60 puan alınabilir)</t>
  </si>
  <si>
    <t>Uluslararası kurum veya organizasyonların katılımı ile çözüm üretme, disiplinli bir fikir üretme veya karar almaya yönelik bir çalıştayın düzenleme kurulu başkanı veya ortak/eş başkanı (Yüz yüze yapılan etkinlikler puanlamaya dahil edilir, en fazla 60 puan alınabilir)</t>
  </si>
  <si>
    <t>Çalıştay bilgisi</t>
  </si>
  <si>
    <t>Uluslararası kurum veya organizasyonların katılımı ile çözüm üretme, disiplinli bir fikir üretme veya karar almaya yönelik bir çalıştayın düzenleme kurulu üyeliği (Yüz yüze yapılan etkinlikler puanlamaya dahil edilir, en fazla 20 puan alınabilir)</t>
  </si>
  <si>
    <t>Uluslararası kurum veya organizasyonların katılımı ile çözüm üretme, disiplinli bir fikir üretme veya karar almaya yönelik bir çalıştayın genel sekreteri (Yüz yüze yapılan etkinlikler puanlamaya dahil edilir, en fazla 60 puan alınabilir)</t>
  </si>
  <si>
    <t>Bilim/Sanat kampı veya yaz okulu düzenlemek (Yüz yüze yapılan etkinlikler puanlamaya dahil edilir, en fazla 60 puan alınabilir)</t>
  </si>
  <si>
    <t>ULUSAL BİLİMSEL KONGRE, KONFERANS veya SEMPOZYUM ORGANİZASYONU</t>
  </si>
  <si>
    <t>Düzenleme kurulu başkanı veya ortak/eş başkanı (Yüz yüze yapılan etkinlikler puanlamaya dahil edilir, en fazla 24 puan alınabilir)</t>
  </si>
  <si>
    <t>Düzenleme kurulu başkan yardımcısı (Yüz yüze yapılan etkinlikler puanlamaya dahil edilir, en fazla 12 puan alınabilir)</t>
  </si>
  <si>
    <t>Düzenleme kurulu üyeliği (Yüz yüze yapılan etkinlikler puanlamaya dahil edilir, en fazla 8 puan  alınabilir)</t>
  </si>
  <si>
    <t>Bilim veya danışma kurulu üyeliği (Yüz yüze yapılan etkinlikler puanlamaya dahil edilir, en fazla 8 puan alınabilir)</t>
  </si>
  <si>
    <t>Genel sekreter (Yüz yüze yapılan etkinlikler puanlamaya dahil edilir, en fazla 24 puan alınabilir)</t>
  </si>
  <si>
    <t>ULUSAL ÇALIŞTAY ORGANİZASYONU</t>
  </si>
  <si>
    <t>Ulusal kurum veya organizasyonların katılımı ile çözüm üretme, disiplinli bir fikir üretme veya karar almaya yönelik bir çalıştayın düzenleme kurulu başkanı veya ortak/eş başkanı (Yüz yüze yapılan etkinlikler puanlamaya dahil edilir, en fazla 24 puan alınabilir)</t>
  </si>
  <si>
    <t>Ulusal kurum veya organizasyonların katılımı ile çözüm üretme, disiplinli bir fikir üretme veya karar almaya yönelik bir çalıştayın düzenleme kurulu üyeliği (Yüz yüze yapılan etkinlikler puanlamaya dahil edilir, en fazla 8 puan alınabilir)</t>
  </si>
  <si>
    <t>Ulusal kurum veya organizasyonların katılımı ile çözüm üretme, disiplinli bir fikir üretme veya karar almaya yönelik bir çalıştayın genel sekreteri (Yüz yüze yapılan etkinlikler puanlamaya dahil edilir, en fazla 24 puan
alınabilir)</t>
  </si>
  <si>
    <t>Bilim/Sanat kampı veya yaz okulu düzenlemek (Yüz yüze yapılan etkinlikler puanlamaya dahil edilir, en fazla 24 puan alınabilir)</t>
  </si>
  <si>
    <t>BİLİM İNSANI DESTEKLEME, BİLİMİ TOPLUMA YAYMA ve BİLİMSEL ETKİLEŞİM FAALİYETLERİ</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</si>
  <si>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yürütücü</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</si>
  <si>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düzenleme kurulu üyesi</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</si>
  <si>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araştırmacı, uzman, eğitmen, danışman</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</si>
  <si>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yürütücü</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</si>
  <si>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araştırmacı</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</si>
  <si>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danışman</t>
  </si>
  <si>
    <t>UAK'tan alınan Doçentlik belgesinin bilgileri</t>
  </si>
  <si>
    <t>Belgenin tarih ve sayısı varsa doğrulama kodunu bu alana giriniz</t>
  </si>
  <si>
    <t xml:space="preserve">Proje Bilgileri (Aşağıya Projelerin ad ve numaralırı yazınız). Kanıtlayıcı belge olarak proje lgili birim ile yapılan sözleşmeleri ya da proje görev bilgisi çıktılarını ekleyiniz. Ayrıca her yayın için mutlaka kanıtlayıcı belge eklemeyi unutmayınız. </t>
  </si>
  <si>
    <t xml:space="preserve">Kanıtlayıcı belge olarak yayınlarınızın ilk sayfası ile derginin hangi indexte tarandığını ve Q değerini gösteren web sayfası görüntüsübve bunların linkinini mutlaka ekleyiniz. Proje şartı makale kullanılarak sağlanmış ise bu makaleler doçentlik asgari şartlarını sağlamak için beyan ettiğiniz makaleleriniz olamaz. </t>
  </si>
  <si>
    <t>TÜM BÖLGELERDEN ALINMASI GEREKEN PUAN :</t>
  </si>
  <si>
    <t>Adayın puanı:</t>
  </si>
  <si>
    <t>Uluslararası ve İş dünyası işbirliği için yapılan yayınlan için 4  puan ekleyiniz</t>
  </si>
  <si>
    <t>yayın open access ise 4 yazınız</t>
  </si>
  <si>
    <t>Atatürk Üniversitesi Öğretim Üyeliği Kadrolarına Başvuru için Gerekli Koşullar ve Uygulama Esaslarına göre hazırlanan puanlandırma formumdaki hatalardan sorumlu olduğumu kabul ediyorum.</t>
  </si>
  <si>
    <r>
      <t xml:space="preserve">…/…/202... Tarih ve …...... Sayılı Resmi Gazete yayınlanan Fen Fakültesi </t>
    </r>
    <r>
      <rPr>
        <b/>
        <i/>
        <sz val="14"/>
        <color theme="1"/>
        <rFont val="Avenir Book"/>
        <family val="2"/>
      </rPr>
      <t>..........</t>
    </r>
    <r>
      <rPr>
        <sz val="14"/>
        <color theme="1"/>
        <rFont val="Avenir Book"/>
        <family val="2"/>
      </rPr>
      <t xml:space="preserve"> Bölümü </t>
    </r>
    <r>
      <rPr>
        <b/>
        <i/>
        <sz val="14"/>
        <color theme="1"/>
        <rFont val="Avenir Book"/>
        <family val="2"/>
      </rPr>
      <t>..........................</t>
    </r>
    <r>
      <rPr>
        <sz val="14"/>
        <color theme="1"/>
        <rFont val="Avenir Book"/>
        <family val="2"/>
      </rPr>
      <t xml:space="preserve"> Anabilim Dalında ilan edilen </t>
    </r>
    <r>
      <rPr>
        <b/>
        <i/>
        <sz val="14"/>
        <color theme="1"/>
        <rFont val="Avenir Book"/>
        <family val="2"/>
      </rPr>
      <t>Doçent</t>
    </r>
    <r>
      <rPr>
        <sz val="14"/>
        <color theme="1"/>
        <rFont val="Avenir Book"/>
        <family val="2"/>
      </rPr>
      <t xml:space="preserve"> Kadrosuna başvuru için </t>
    </r>
    <r>
      <rPr>
        <b/>
        <i/>
        <sz val="14"/>
        <color theme="1"/>
        <rFont val="Avenir Book"/>
        <family val="2"/>
      </rPr>
      <t>"Atatürk Üniversitesi Öğretim Üyeliği Kadrolarına Başvuru için Gerekli Koşullar ve Uygulama Esaslarında"</t>
    </r>
    <r>
      <rPr>
        <sz val="14"/>
        <color theme="1"/>
        <rFont val="Avenir Book"/>
        <family val="2"/>
      </rPr>
      <t xml:space="preserve">            belirtilen koşulları sağladığımı ve puanlamada ortaya çıkan hatalardan sorumlu olduğumu kabul ediyorum.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</si>
</sst>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mm\.dd;@"/>
    <numFmt numFmtId="166" formatCode="00"/>
  </numFmts>
  <fonts count="123">
    <font>
      <sz val="12"/>
      <color theme="1"/>
      <name val="Corbel"/>
      <family val="2"/>
      <charset val="162"/>
      <scheme val="minor"/>
    </font>
    <font>
      <sz val="14"/>
      <color theme="1"/>
      <name val="Cambria Bold"/>
      <charset val="162"/>
    </font>
    <font>
      <sz val="8"/>
      <name val="Corbel"/>
      <family val="2"/>
      <charset val="162"/>
      <scheme val="minor"/>
    </font>
    <font>
      <sz val="12"/>
      <color theme="1"/>
      <name val="Cambria"/>
      <family val="1"/>
    </font>
    <font>
      <sz val="9"/>
      <color rgb="FF000000"/>
      <name val="Cambria"/>
      <family val="1"/>
    </font>
    <font>
      <sz val="12"/>
      <color rgb="FF000000"/>
      <name val="Cambria"/>
      <family val="1"/>
    </font>
    <font>
      <sz val="9"/>
      <color theme="1"/>
      <name val="Cambria"/>
      <family val="1"/>
    </font>
    <font>
      <sz val="12"/>
      <color rgb="FF000000"/>
      <name val="Cambria"/>
      <family val="1"/>
      <charset val="162"/>
    </font>
    <font>
      <sz val="9"/>
      <color rgb="FF000000"/>
      <name val="Cambria"/>
      <family val="1"/>
      <charset val="162"/>
    </font>
    <font>
      <sz val="8"/>
      <color theme="1"/>
      <name val="Cambria"/>
      <family val="1"/>
    </font>
    <font>
      <sz val="8"/>
      <color theme="1"/>
      <name val="Corbel"/>
      <family val="2"/>
      <charset val="162"/>
      <scheme val="minor"/>
    </font>
    <font>
      <sz val="8"/>
      <color theme="0" tint="-0.14999847407452621"/>
      <name val="Cambria"/>
      <family val="1"/>
    </font>
    <font>
      <sz val="6"/>
      <color theme="1"/>
      <name val="Corbel"/>
      <family val="2"/>
      <charset val="162"/>
      <scheme val="minor"/>
    </font>
    <font>
      <sz val="8"/>
      <color theme="0" tint="-0.249977111117893"/>
      <name val="Cambria"/>
      <family val="1"/>
    </font>
    <font>
      <sz val="8"/>
      <color theme="0" tint="-0.249977111117893"/>
      <name val="Corbel"/>
      <family val="2"/>
      <charset val="162"/>
      <scheme val="minor"/>
    </font>
    <font>
      <sz val="12"/>
      <color rgb="FF006100"/>
      <name val="Corbel"/>
      <family val="2"/>
      <charset val="162"/>
      <scheme val="minor"/>
    </font>
    <font>
      <b/>
      <sz val="12"/>
      <color theme="1"/>
      <name val="Corbel"/>
      <family val="2"/>
      <charset val="162"/>
      <scheme val="minor"/>
    </font>
    <font>
      <sz val="12"/>
      <color theme="0" tint="-0.249977111117893"/>
      <name val="Cambria"/>
      <family val="1"/>
    </font>
    <font>
      <sz val="9"/>
      <color theme="1" tint="0.14999847407452621"/>
      <name val="Cambria"/>
      <family val="1"/>
    </font>
    <font>
      <sz val="9"/>
      <color theme="1" tint="0.14999847407452621"/>
      <name val="Corbel"/>
      <family val="2"/>
      <charset val="162"/>
      <scheme val="minor"/>
    </font>
    <font>
      <sz val="12"/>
      <color theme="1" tint="0.249977111117893"/>
      <name val="Corbel"/>
      <family val="2"/>
      <charset val="162"/>
      <scheme val="minor"/>
    </font>
    <font>
      <sz val="9"/>
      <color theme="1" tint="0.249977111117893"/>
      <name val="Cambria"/>
      <family val="1"/>
      <charset val="162"/>
    </font>
    <font>
      <sz val="9"/>
      <color theme="1" tint="0.249977111117893"/>
      <name val="Corbel"/>
      <family val="2"/>
      <charset val="162"/>
      <scheme val="minor"/>
    </font>
    <font>
      <sz val="12"/>
      <color theme="1" tint="0.249977111117893"/>
      <name val="Cambria"/>
      <family val="1"/>
      <charset val="162"/>
    </font>
    <font>
      <b/>
      <sz val="9"/>
      <color theme="1" tint="0.249977111117893"/>
      <name val="Cambria"/>
      <family val="1"/>
      <charset val="162"/>
    </font>
    <font>
      <b/>
      <sz val="12"/>
      <color theme="1" tint="0.249977111117893"/>
      <name val="Corbel"/>
      <family val="2"/>
      <charset val="162"/>
      <scheme val="minor"/>
    </font>
    <font>
      <sz val="8"/>
      <color theme="0" tint="-0.499984740745262"/>
      <name val="Cambria"/>
      <family val="1"/>
    </font>
    <font>
      <sz val="9"/>
      <color theme="0" tint="-0.499984740745262"/>
      <name val="Cambria"/>
      <family val="1"/>
    </font>
    <font>
      <sz val="9"/>
      <color theme="0" tint="-0.499984740745262"/>
      <name val="Corbel"/>
      <family val="2"/>
      <scheme val="minor"/>
    </font>
    <font>
      <sz val="9"/>
      <color theme="0" tint="-0.499984740745262"/>
      <name val="Corbel"/>
      <family val="2"/>
      <charset val="162"/>
      <scheme val="minor"/>
    </font>
    <font>
      <sz val="12"/>
      <color theme="0" tint="-0.499984740745262"/>
      <name val="Cambria"/>
      <family val="1"/>
    </font>
    <font>
      <sz val="7"/>
      <color theme="1"/>
      <name val="Cambria"/>
      <family val="1"/>
    </font>
    <font>
      <b/>
      <sz val="12"/>
      <color rgb="FF002060"/>
      <name val="Arial"/>
      <family val="2"/>
    </font>
    <font>
      <sz val="14"/>
      <color theme="1"/>
      <name val="Arial"/>
      <family val="2"/>
    </font>
    <font>
      <sz val="12"/>
      <color theme="1"/>
      <name val="Arial"/>
      <family val="2"/>
    </font>
    <font>
      <b/>
      <sz val="12"/>
      <color theme="1"/>
      <name val="Arial"/>
      <family val="2"/>
    </font>
    <font>
      <sz val="12"/>
      <color theme="1"/>
      <name val="Arial"/>
      <family val="2"/>
      <charset val="162"/>
    </font>
    <font>
      <sz val="14"/>
      <color theme="1"/>
      <name val="Arial"/>
      <family val="2"/>
      <charset val="162"/>
    </font>
    <font>
      <sz val="12"/>
      <color theme="0"/>
      <name val="Arial"/>
      <family val="2"/>
    </font>
    <font>
      <sz val="9"/>
      <color rgb="FF000000"/>
      <name val="Arial"/>
      <family val="2"/>
    </font>
    <font>
      <b/>
      <sz val="12"/>
      <color rgb="FF000000"/>
      <name val="Arial"/>
      <family val="2"/>
    </font>
    <font>
      <sz val="9"/>
      <color theme="1" tint="0.249977111117893"/>
      <name val="Arial"/>
      <family val="2"/>
    </font>
    <font>
      <sz val="12"/>
      <color theme="1" tint="0.249977111117893"/>
      <name val="Arial"/>
      <family val="2"/>
    </font>
    <font>
      <sz val="9"/>
      <color rgb="FFE7E1F9"/>
      <name val="Arial"/>
      <family val="2"/>
    </font>
    <font>
      <sz val="12"/>
      <color rgb="FF000000"/>
      <name val="Arial"/>
      <family val="2"/>
    </font>
    <font>
      <b/>
      <sz val="14"/>
      <color theme="0"/>
      <name val="Arial"/>
      <family val="2"/>
    </font>
    <font>
      <b/>
      <sz val="9"/>
      <color theme="1" tint="0.249977111117893"/>
      <name val="Arial"/>
      <family val="2"/>
    </font>
    <font>
      <b/>
      <sz val="10"/>
      <color theme="0"/>
      <name val="Arial"/>
      <family val="2"/>
    </font>
    <font>
      <sz val="9"/>
      <color theme="0" tint="-0.499984740745262"/>
      <name val="Arial"/>
      <family val="2"/>
    </font>
    <font>
      <sz val="9"/>
      <color theme="0"/>
      <name val="Arial"/>
      <family val="2"/>
    </font>
    <font>
      <sz val="9"/>
      <color theme="1"/>
      <name val="Arial"/>
      <family val="2"/>
    </font>
    <font>
      <sz val="12"/>
      <color theme="0" tint="-4.9989318521683403E-2"/>
      <name val="Arial"/>
      <family val="2"/>
    </font>
    <font>
      <sz val="8"/>
      <color rgb="FF000000"/>
      <name val="Arial"/>
      <family val="2"/>
    </font>
    <font>
      <sz val="8"/>
      <color theme="0" tint="-0.499984740745262"/>
      <name val="Arial"/>
      <family val="2"/>
    </font>
    <font>
      <sz val="8"/>
      <color theme="0"/>
      <name val="Arial"/>
      <family val="2"/>
    </font>
    <font>
      <sz val="8"/>
      <color theme="1"/>
      <name val="Arial"/>
      <family val="2"/>
    </font>
    <font>
      <sz val="8"/>
      <color theme="0" tint="-0.14999847407452621"/>
      <name val="Arial"/>
      <family val="2"/>
    </font>
    <font>
      <sz val="8"/>
      <color theme="0" tint="-0.249977111117893"/>
      <name val="Arial"/>
      <family val="2"/>
    </font>
    <font>
      <sz val="6"/>
      <color theme="0"/>
      <name val="Arial"/>
      <family val="2"/>
    </font>
    <font>
      <sz val="6"/>
      <color theme="1"/>
      <name val="Arial"/>
      <family val="2"/>
    </font>
    <font>
      <sz val="12"/>
      <color theme="1"/>
      <name val="Times New Roman"/>
      <family val="1"/>
    </font>
    <font>
      <b/>
      <sz val="14"/>
      <color theme="1"/>
      <name val="Times New Roman"/>
      <family val="1"/>
    </font>
    <font>
      <sz val="14"/>
      <color theme="1"/>
      <name val="Times New Roman"/>
      <family val="1"/>
    </font>
    <font>
      <b/>
      <sz val="12"/>
      <color theme="0"/>
      <name val="Times New Roman"/>
      <family val="1"/>
    </font>
    <font>
      <sz val="12"/>
      <color theme="0"/>
      <name val="Times New Roman"/>
      <family val="1"/>
    </font>
    <font>
      <sz val="14"/>
      <color theme="0" tint="-0.14999847407452621"/>
      <name val="Times New Roman"/>
      <family val="1"/>
    </font>
    <font>
      <b/>
      <sz val="12"/>
      <color theme="1"/>
      <name val="Times New Roman"/>
      <family val="1"/>
    </font>
    <font>
      <b/>
      <sz val="12"/>
      <color rgb="FF000000"/>
      <name val="Times New Roman"/>
      <family val="1"/>
    </font>
    <font>
      <sz val="12"/>
      <color theme="1" tint="0.249977111117893"/>
      <name val="Times New Roman"/>
      <family val="1"/>
    </font>
    <font>
      <sz val="12"/>
      <color rgb="FF000000"/>
      <name val="Times New Roman"/>
      <family val="1"/>
    </font>
    <font>
      <sz val="12"/>
      <color rgb="FFE7E1F9"/>
      <name val="Times New Roman"/>
      <family val="1"/>
    </font>
    <font>
      <b/>
      <sz val="16"/>
      <color rgb="FFFF0000"/>
      <name val="Times New Roman"/>
      <family val="1"/>
    </font>
    <font>
      <b/>
      <sz val="14"/>
      <color theme="1"/>
      <name val="Arial"/>
      <family val="2"/>
    </font>
    <font>
      <sz val="12"/>
      <color theme="0"/>
      <name val="Cambria"/>
      <family val="1"/>
      <charset val="162"/>
    </font>
    <font>
      <sz val="14"/>
      <color theme="0"/>
      <name val="Arial"/>
      <family val="2"/>
      <charset val="162"/>
    </font>
    <font>
      <sz val="18"/>
      <color rgb="FFFF0000"/>
      <name val="Arial"/>
      <family val="2"/>
    </font>
    <font>
      <b/>
      <sz val="10"/>
      <color theme="1"/>
      <name val="Arial"/>
      <family val="2"/>
    </font>
    <font>
      <sz val="12"/>
      <color theme="1"/>
      <name val="Avenir Roman"/>
      <charset val="162"/>
    </font>
    <font>
      <sz val="12"/>
      <color theme="0"/>
      <name val="Avenir Roman"/>
      <charset val="162"/>
    </font>
    <font>
      <sz val="12"/>
      <color rgb="FF000000"/>
      <name val="Avenir Roman"/>
      <charset val="162"/>
    </font>
    <font>
      <sz val="8"/>
      <color theme="0" tint="-0.14999847407452621"/>
      <name val="Avenir Roman"/>
      <charset val="162"/>
    </font>
    <font>
      <sz val="9"/>
      <color theme="0" tint="-0.499984740745262"/>
      <name val="Avenir Roman"/>
      <charset val="162"/>
    </font>
    <font>
      <sz val="12"/>
      <color theme="1"/>
      <name val="Avenir Book"/>
      <family val="2"/>
      <charset val="162"/>
    </font>
    <font>
      <sz val="12"/>
      <color rgb="FF000000"/>
      <name val="Avenir Book"/>
      <family val="2"/>
    </font>
    <font>
      <sz val="12"/>
      <color theme="1"/>
      <name val="Cambria"/>
      <family val="1"/>
      <charset val="162"/>
    </font>
    <font>
      <sz val="12"/>
      <color theme="0" tint="-0.14999847407452621"/>
      <name val="Avenir Book"/>
      <family val="2"/>
    </font>
    <font>
      <sz val="12"/>
      <color theme="0" tint="-0.499984740745262"/>
      <name val="Avenir Book"/>
      <family val="2"/>
    </font>
    <font>
      <sz val="8"/>
      <color rgb="FF000000"/>
      <name val="Avenir Roman"/>
      <charset val="162"/>
    </font>
    <font>
      <sz val="8"/>
      <color theme="0" tint="-0.249977111117893"/>
      <name val="Avenir Roman"/>
      <charset val="162"/>
    </font>
    <font>
      <b/>
      <sz val="11"/>
      <color theme="1"/>
      <name val="Calibri"/>
      <family val="2"/>
    </font>
    <font>
      <sz val="11"/>
      <color theme="1"/>
      <name val="Calibri"/>
      <family val="2"/>
    </font>
    <font>
      <sz val="10"/>
      <color theme="1"/>
      <name val="Avenir Roman"/>
      <charset val="162"/>
    </font>
    <font>
      <sz val="6"/>
      <color rgb="FF000000"/>
      <name val="Avenir Roman"/>
      <charset val="162"/>
    </font>
    <font>
      <b/>
      <sz val="12"/>
      <color rgb="FFFFFFFF"/>
      <name val="Avenir Book"/>
      <family val="2"/>
    </font>
    <font>
      <b/>
      <sz val="12"/>
      <name val="Avenir Book"/>
      <family val="2"/>
    </font>
    <font>
      <sz val="12"/>
      <color theme="0"/>
      <name val="Avenir Book"/>
      <family val="2"/>
    </font>
    <font>
      <sz val="20"/>
      <color theme="1"/>
      <name val="Avenir Book"/>
      <family val="2"/>
    </font>
    <font>
      <sz val="12"/>
      <name val="Avenir Book"/>
      <family val="2"/>
    </font>
    <font>
      <sz val="11"/>
      <name val="Avenir Book"/>
      <family val="2"/>
    </font>
    <font>
      <sz val="8"/>
      <name val="Avenir Book"/>
      <family val="2"/>
    </font>
    <font>
      <sz val="11"/>
      <color rgb="FF000000"/>
      <name val="Avenir Book"/>
      <family val="2"/>
    </font>
    <font>
      <sz val="12"/>
      <color theme="1"/>
      <name val="Avenir Book"/>
      <family val="2"/>
    </font>
    <font>
      <sz val="12"/>
      <color rgb="FF006FC0"/>
      <name val="Avenir Book"/>
      <family val="2"/>
    </font>
    <font>
      <b/>
      <sz val="12"/>
      <color rgb="FFFFFFFF"/>
      <name val="Avenir Roman"/>
      <charset val="162"/>
    </font>
    <font>
      <b/>
      <sz val="12"/>
      <name val="Avenir Roman"/>
      <charset val="162"/>
    </font>
    <font>
      <sz val="18"/>
      <color rgb="FFFF0000"/>
      <name val="Avenir Roman"/>
      <charset val="162"/>
    </font>
    <font>
      <sz val="12"/>
      <name val="Avenir Roman"/>
      <charset val="162"/>
    </font>
    <font>
      <sz val="12"/>
      <color theme="0" tint="-0.249977111117893"/>
      <name val="Avenir Roman"/>
      <charset val="162"/>
    </font>
    <font>
      <sz val="18"/>
      <color rgb="FFFF0000"/>
      <name val="Avenir Book"/>
      <family val="2"/>
    </font>
    <font>
      <sz val="12"/>
      <color theme="1" tint="0.14999847407452621"/>
      <name val="Avenir Book"/>
      <family val="2"/>
    </font>
    <font>
      <sz val="12"/>
      <color rgb="FFFF0000"/>
      <name val="Avenir Roman"/>
      <charset val="162"/>
    </font>
    <font>
      <sz val="12"/>
      <color rgb="FFFF0000"/>
      <name val="Avenir Book"/>
      <family val="2"/>
    </font>
    <font>
      <sz val="14"/>
      <color theme="1"/>
      <name val="Avenir Book"/>
      <family val="2"/>
    </font>
    <font>
      <b/>
      <sz val="12"/>
      <color theme="0"/>
      <name val="Avenir Book"/>
      <family val="2"/>
    </font>
    <font>
      <sz val="9"/>
      <color theme="1"/>
      <name val="Avenir Book"/>
      <family val="2"/>
    </font>
    <font>
      <sz val="8"/>
      <color theme="1"/>
      <name val="Avenir Book"/>
      <family val="2"/>
    </font>
    <font>
      <b/>
      <sz val="12"/>
      <color rgb="FFFF0000"/>
      <name val="Avenir Book"/>
      <family val="2"/>
    </font>
    <font>
      <b/>
      <i/>
      <sz val="14"/>
      <color theme="1"/>
      <name val="Avenir Book"/>
      <family val="2"/>
    </font>
    <font>
      <b/>
      <sz val="16"/>
      <color theme="1"/>
      <name val="Avenir Book"/>
      <family val="2"/>
    </font>
    <font>
      <b/>
      <sz val="14"/>
      <color theme="1"/>
      <name val="Avenir Book"/>
      <family val="2"/>
    </font>
    <font>
      <sz val="8"/>
      <color theme="0" tint="-0.499984740745262"/>
      <name val="Avenir Roman"/>
      <charset val="162"/>
    </font>
    <font>
      <b/>
      <sz val="11"/>
      <color theme="1"/>
      <name val="Times New Roman"/>
      <family val="1"/>
    </font>
    <font>
      <sz val="12"/>
      <color rgb="FFFFFFEB"/>
      <name val="Avenir Roman"/>
      <charset val="162"/>
    </font>
  </fonts>
  <fills count="20">
    <fill>
      <patternFill patternType="none"/>
    </fill>
    <fill>
      <patternFill patternType="gray125"/>
    </fill>
    <fill>
      <patternFill patternType="solid">
        <fgColor rgb="FFC6EFCE"/>
      </patternFill>
    </fill>
    <fill>
      <patternFill patternType="solid">
        <fgColor rgb="FFEFECB0"/>
        <bgColor indexed="64"/>
      </patternFill>
    </fill>
    <fill>
      <patternFill patternType="solid">
        <fgColor rgb="FFF7D9E1"/>
        <bgColor indexed="64"/>
      </patternFill>
    </fill>
    <fill>
      <patternFill patternType="solid">
        <fgColor rgb="FF28235C"/>
        <bgColor indexed="64"/>
      </patternFill>
    </fill>
    <fill>
      <patternFill patternType="solid">
        <fgColor theme="1" tint="0.499984740745262"/>
        <bgColor indexed="64"/>
      </patternFill>
    </fill>
    <fill>
      <patternFill patternType="solid">
        <fgColor rgb="FF7030A0"/>
        <bgColor indexed="64"/>
      </patternFill>
    </fill>
    <fill>
      <patternFill patternType="solid">
        <fgColor rgb="FFDB9694"/>
        <bgColor indexed="64"/>
      </patternFill>
    </fill>
    <fill>
      <patternFill patternType="solid">
        <fgColor theme="0" tint="-4.9989318521683403E-2"/>
        <bgColor indexed="64"/>
      </patternFill>
    </fill>
    <fill>
      <patternFill patternType="solid">
        <fgColor rgb="FFDB9694"/>
        <bgColor rgb="FF000000"/>
      </patternFill>
    </fill>
    <fill>
      <patternFill patternType="solid">
        <fgColor rgb="FF80003F"/>
        <bgColor indexed="64"/>
      </patternFill>
    </fill>
    <fill>
      <patternFill patternType="solid">
        <fgColor rgb="FFDB9593"/>
        <bgColor indexed="64"/>
      </patternFill>
    </fill>
    <fill>
      <patternFill patternType="solid">
        <fgColor rgb="FFFFFFEB"/>
        <bgColor indexed="64"/>
      </patternFill>
    </fill>
    <fill>
      <patternFill patternType="solid">
        <fgColor rgb="FF800040"/>
      </patternFill>
    </fill>
    <fill>
      <patternFill patternType="solid">
        <fgColor rgb="FFDA9593"/>
      </patternFill>
    </fill>
    <fill>
      <patternFill patternType="solid">
        <fgColor rgb="FFFFFFEC"/>
        <bgColor indexed="64"/>
      </patternFill>
    </fill>
    <fill>
      <patternFill patternType="solid">
        <fgColor rgb="FFF2F2F2"/>
        <bgColor rgb="FF000000"/>
      </patternFill>
    </fill>
    <fill>
      <patternFill patternType="solid">
        <fgColor rgb="FFC7A742"/>
        <bgColor indexed="64"/>
      </patternFill>
    </fill>
    <fill>
      <patternFill patternType="solid">
        <fgColor rgb="FF201F4B"/>
        <bgColor indexed="64"/>
      </patternFill>
    </fill>
  </fills>
  <borders count="8">
    <border>
      <left/>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15" fillId="2" borderId="0" applyNumberFormat="0" applyBorder="0" applyAlignment="0" applyProtection="0"/>
  </cellStyleXfs>
  <cellXfs count="595">
    <xf numFmtId="0" fontId="0" fillId="0" borderId="0" xfId="0"/>
    <xf numFmtId="0" fontId="1" fillId="0" borderId="0" xfId="0" applyFont="1"/>
    <xf numFmtId="0" fontId="3" fillId="0" borderId="0" xfId="0" applyFont="1"/>
    <xf numFmtId="0" fontId="3"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xf>
    <xf numFmtId="0" fontId="0" fillId="0" borderId="0" xfId="0" applyAlignment="1">
      <alignment horizontal="center"/>
    </xf>
    <xf numFmtId="0" fontId="4"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xf numFmtId="0" fontId="10" fillId="0" borderId="0" xfId="0" applyFont="1"/>
    <xf numFmtId="0" fontId="12" fillId="0" borderId="0" xfId="0" applyFont="1"/>
    <xf numFmtId="0" fontId="13" fillId="0" borderId="0" xfId="0" applyFont="1"/>
    <xf numFmtId="0" fontId="14" fillId="0" borderId="0" xfId="0" applyFont="1"/>
    <xf numFmtId="0" fontId="11" fillId="0" borderId="0" xfId="0" applyFont="1"/>
    <xf numFmtId="0" fontId="17" fillId="0" borderId="0" xfId="0" applyFont="1"/>
    <xf numFmtId="0" fontId="18" fillId="0" borderId="0" xfId="0" applyFont="1"/>
    <xf numFmtId="0" fontId="19" fillId="0" borderId="0" xfId="0" applyFont="1"/>
    <xf numFmtId="0" fontId="16" fillId="0" borderId="0" xfId="0" applyFont="1" applyAlignment="1">
      <alignment horizontal="left"/>
    </xf>
    <xf numFmtId="164" fontId="16" fillId="0" borderId="0" xfId="0" applyNumberFormat="1" applyFont="1" applyAlignment="1">
      <alignment horizontal="center"/>
    </xf>
    <xf numFmtId="0" fontId="16" fillId="0" borderId="0" xfId="0" applyFont="1"/>
    <xf numFmtId="0" fontId="20" fillId="0" borderId="0" xfId="0" applyFont="1"/>
    <xf numFmtId="0" fontId="21" fillId="0" borderId="0" xfId="0" applyFont="1" applyAlignment="1">
      <alignment horizontal="left" vertical="top"/>
    </xf>
    <xf numFmtId="0" fontId="22" fillId="0" borderId="0" xfId="0" applyFont="1"/>
    <xf numFmtId="0" fontId="23" fillId="0" borderId="0" xfId="0" applyFont="1" applyAlignment="1">
      <alignment horizontal="left" vertical="top"/>
    </xf>
    <xf numFmtId="0" fontId="24" fillId="0" borderId="0" xfId="0" applyFont="1" applyAlignment="1">
      <alignment horizontal="left" vertical="top"/>
    </xf>
    <xf numFmtId="0" fontId="25" fillId="0" borderId="0" xfId="0" applyFont="1"/>
    <xf numFmtId="0" fontId="0" fillId="0" borderId="0" xfId="0" applyAlignment="1">
      <alignment vertical="top"/>
    </xf>
    <xf numFmtId="0" fontId="26" fillId="0" borderId="0" xfId="0" applyFont="1"/>
    <xf numFmtId="0" fontId="28" fillId="0" borderId="0" xfId="0" applyFont="1"/>
    <xf numFmtId="0" fontId="29" fillId="0" borderId="0" xfId="0" applyFont="1"/>
    <xf numFmtId="0" fontId="6" fillId="0" borderId="0" xfId="0" applyFont="1"/>
    <xf numFmtId="0" fontId="27" fillId="0" borderId="0" xfId="0" applyFont="1"/>
    <xf numFmtId="0" fontId="30" fillId="0" borderId="0" xfId="0" applyFont="1"/>
    <xf numFmtId="0" fontId="31" fillId="0" borderId="0" xfId="0" applyFont="1"/>
    <xf numFmtId="0" fontId="34"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36" fillId="0" borderId="0" xfId="0" applyFont="1" applyAlignment="1">
      <alignment horizontal="right" vertical="top"/>
    </xf>
    <xf numFmtId="0" fontId="37" fillId="0" borderId="0" xfId="0" applyFont="1" applyAlignment="1">
      <alignment horizontal="left" vertical="top"/>
    </xf>
    <xf numFmtId="0" fontId="37" fillId="0" borderId="0" xfId="0" applyFont="1" applyAlignment="1">
      <alignment vertical="top"/>
    </xf>
    <xf numFmtId="0" fontId="37" fillId="0" borderId="0" xfId="0" applyFont="1" applyAlignment="1">
      <alignment horizontal="right" vertical="top"/>
    </xf>
    <xf numFmtId="0" fontId="34" fillId="0" borderId="0" xfId="0" applyFont="1"/>
    <xf numFmtId="0" fontId="39" fillId="0" borderId="0" xfId="0" applyFont="1" applyAlignment="1">
      <alignment horizontal="left" vertical="top" wrapText="1"/>
    </xf>
    <xf numFmtId="0" fontId="34" fillId="0" borderId="0" xfId="0" applyFont="1" applyAlignment="1">
      <alignment horizontal="center"/>
    </xf>
    <xf numFmtId="0" fontId="40" fillId="0" borderId="0" xfId="0" applyFont="1" applyAlignment="1">
      <alignment horizontal="left" vertical="top"/>
    </xf>
    <xf numFmtId="164" fontId="40" fillId="0" borderId="0" xfId="0" applyNumberFormat="1" applyFont="1" applyAlignment="1">
      <alignment horizontal="center" vertical="top" wrapText="1"/>
    </xf>
    <xf numFmtId="0" fontId="41" fillId="0" borderId="0" xfId="0" applyFont="1" applyAlignment="1">
      <alignment horizontal="left" vertical="top"/>
    </xf>
    <xf numFmtId="164" fontId="41" fillId="0" borderId="0" xfId="0" applyNumberFormat="1" applyFont="1" applyAlignment="1">
      <alignment horizontal="center" vertical="top" wrapText="1"/>
    </xf>
    <xf numFmtId="16" fontId="40" fillId="0" borderId="0" xfId="0" applyNumberFormat="1" applyFont="1" applyAlignment="1">
      <alignment horizontal="left" vertical="top"/>
    </xf>
    <xf numFmtId="0" fontId="39" fillId="0" borderId="0" xfId="0" applyFont="1" applyAlignment="1">
      <alignment horizontal="left" vertical="top"/>
    </xf>
    <xf numFmtId="164" fontId="39" fillId="0" borderId="0" xfId="0" applyNumberFormat="1" applyFont="1" applyAlignment="1">
      <alignment horizontal="center" vertical="top" wrapText="1"/>
    </xf>
    <xf numFmtId="0" fontId="35" fillId="0" borderId="0" xfId="0" applyFont="1" applyAlignment="1">
      <alignment horizontal="left"/>
    </xf>
    <xf numFmtId="0" fontId="35" fillId="0" borderId="0" xfId="0" applyFont="1"/>
    <xf numFmtId="164" fontId="35" fillId="0" borderId="0" xfId="0" applyNumberFormat="1" applyFont="1" applyAlignment="1">
      <alignment horizontal="center"/>
    </xf>
    <xf numFmtId="0" fontId="40" fillId="0" borderId="0" xfId="0" applyFont="1" applyAlignment="1">
      <alignment horizontal="center" vertical="top"/>
    </xf>
    <xf numFmtId="14" fontId="41" fillId="0" borderId="0" xfId="0" applyNumberFormat="1" applyFont="1" applyAlignment="1">
      <alignment horizontal="left" vertical="top"/>
    </xf>
    <xf numFmtId="0" fontId="41" fillId="0" borderId="0" xfId="0" applyFont="1" applyAlignment="1">
      <alignment horizontal="center" vertical="top"/>
    </xf>
    <xf numFmtId="0" fontId="41" fillId="0" borderId="0" xfId="0" applyFont="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0" fontId="46" fillId="0" borderId="0" xfId="0" applyFont="1" applyAlignment="1">
      <alignment horizontal="center" vertical="top"/>
    </xf>
    <xf numFmtId="164" fontId="46" fillId="0" borderId="0" xfId="0" applyNumberFormat="1" applyFont="1" applyAlignment="1">
      <alignment horizontal="center" vertical="top" wrapText="1"/>
    </xf>
    <xf numFmtId="0" fontId="39" fillId="0" borderId="0" xfId="0" applyFont="1" applyAlignment="1">
      <alignment horizontal="center" vertical="top"/>
    </xf>
    <xf numFmtId="0" fontId="35" fillId="0" borderId="0" xfId="0" applyFont="1" applyAlignment="1">
      <alignment horizontal="center" vertical="top"/>
    </xf>
    <xf numFmtId="164" fontId="35" fillId="0" borderId="0" xfId="0" applyNumberFormat="1" applyFont="1" applyAlignment="1">
      <alignment horizontal="center" vertical="top"/>
    </xf>
    <xf numFmtId="0" fontId="34" fillId="0" borderId="0" xfId="0" applyFont="1" applyAlignment="1">
      <alignment horizontal="center" vertical="top"/>
    </xf>
    <xf numFmtId="164" fontId="34" fillId="0" borderId="0" xfId="0" applyNumberFormat="1" applyFont="1" applyAlignment="1">
      <alignment horizontal="center" vertical="top"/>
    </xf>
    <xf numFmtId="0" fontId="38" fillId="0" borderId="0" xfId="0" applyFont="1"/>
    <xf numFmtId="164" fontId="38" fillId="0" borderId="0" xfId="0" applyNumberFormat="1" applyFont="1"/>
    <xf numFmtId="164" fontId="34" fillId="0" borderId="0" xfId="0" applyNumberFormat="1" applyFont="1"/>
    <xf numFmtId="14" fontId="40" fillId="0" borderId="0" xfId="0" quotePrefix="1" applyNumberFormat="1" applyFont="1" applyAlignment="1">
      <alignment horizontal="left" vertical="top" wrapText="1"/>
    </xf>
    <xf numFmtId="164" fontId="40" fillId="0" borderId="0" xfId="0" applyNumberFormat="1" applyFont="1" applyAlignment="1">
      <alignment horizontal="center" vertical="center" wrapText="1"/>
    </xf>
    <xf numFmtId="0" fontId="47" fillId="6" borderId="0" xfId="0" applyFont="1" applyFill="1" applyAlignment="1">
      <alignment horizontal="left" vertical="top" wrapText="1"/>
    </xf>
    <xf numFmtId="0" fontId="47" fillId="6" borderId="0" xfId="0" applyFont="1" applyFill="1" applyAlignment="1">
      <alignment horizontal="center" vertical="top" wrapText="1"/>
    </xf>
    <xf numFmtId="14" fontId="48" fillId="0" borderId="0" xfId="0" applyNumberFormat="1" applyFont="1" applyAlignment="1">
      <alignment horizontal="left" vertical="top" wrapText="1"/>
    </xf>
    <xf numFmtId="0" fontId="48" fillId="0" borderId="0" xfId="0" applyFont="1" applyAlignment="1">
      <alignment vertical="center" wrapText="1"/>
    </xf>
    <xf numFmtId="164" fontId="48" fillId="0" borderId="0" xfId="0" applyNumberFormat="1" applyFont="1" applyAlignment="1">
      <alignment horizontal="center" vertical="center" wrapText="1"/>
    </xf>
    <xf numFmtId="0" fontId="49" fillId="0" borderId="0" xfId="0" applyFont="1"/>
    <xf numFmtId="164" fontId="50" fillId="0" borderId="0" xfId="0" applyNumberFormat="1" applyFont="1"/>
    <xf numFmtId="0" fontId="48" fillId="0" borderId="0" xfId="0" applyFont="1"/>
    <xf numFmtId="0" fontId="51" fillId="0" borderId="0" xfId="0" applyFont="1"/>
    <xf numFmtId="14" fontId="52" fillId="0" borderId="0" xfId="0" applyNumberFormat="1" applyFont="1" applyAlignment="1">
      <alignment horizontal="left" vertical="top" wrapText="1"/>
    </xf>
    <xf numFmtId="0" fontId="53" fillId="0" borderId="0" xfId="0" applyFont="1" applyAlignment="1">
      <alignment vertical="center" wrapText="1"/>
    </xf>
    <xf numFmtId="164" fontId="52" fillId="0" borderId="0" xfId="0" applyNumberFormat="1" applyFont="1" applyAlignment="1">
      <alignment horizontal="center" vertical="center" wrapText="1"/>
    </xf>
    <xf numFmtId="0" fontId="54" fillId="0" borderId="0" xfId="0" applyFont="1"/>
    <xf numFmtId="0" fontId="55" fillId="0" borderId="0" xfId="0" applyFont="1"/>
    <xf numFmtId="0" fontId="52" fillId="0" borderId="0" xfId="0" applyFont="1" applyAlignment="1">
      <alignment vertical="center" wrapText="1"/>
    </xf>
    <xf numFmtId="0" fontId="53" fillId="0" borderId="0" xfId="0" applyFont="1"/>
    <xf numFmtId="14" fontId="53" fillId="0" borderId="0" xfId="0" applyNumberFormat="1" applyFont="1" applyAlignment="1">
      <alignment horizontal="left" vertical="top" wrapText="1"/>
    </xf>
    <xf numFmtId="164" fontId="53" fillId="0" borderId="0" xfId="0" applyNumberFormat="1" applyFont="1" applyAlignment="1">
      <alignment horizontal="center" vertical="center" wrapText="1"/>
    </xf>
    <xf numFmtId="0" fontId="56" fillId="0" borderId="0" xfId="0" applyFont="1"/>
    <xf numFmtId="14" fontId="56" fillId="0" borderId="0" xfId="0" quotePrefix="1" applyNumberFormat="1" applyFont="1" applyAlignment="1">
      <alignment horizontal="left" vertical="top" wrapText="1"/>
    </xf>
    <xf numFmtId="0" fontId="56" fillId="0" borderId="0" xfId="0" applyFont="1" applyAlignment="1">
      <alignment vertical="center" wrapText="1"/>
    </xf>
    <xf numFmtId="164" fontId="56" fillId="0" borderId="0" xfId="0" applyNumberFormat="1" applyFont="1" applyAlignment="1">
      <alignment horizontal="center" vertical="center" wrapText="1"/>
    </xf>
    <xf numFmtId="14" fontId="56" fillId="0" borderId="0" xfId="0" applyNumberFormat="1" applyFont="1" applyAlignment="1">
      <alignment horizontal="left" vertical="top" wrapText="1"/>
    </xf>
    <xf numFmtId="0" fontId="57" fillId="0" borderId="0" xfId="0" applyFont="1"/>
    <xf numFmtId="0" fontId="58" fillId="0" borderId="0" xfId="0" applyFont="1"/>
    <xf numFmtId="0" fontId="59" fillId="0" borderId="0" xfId="0" applyFont="1"/>
    <xf numFmtId="0" fontId="50" fillId="0" borderId="0" xfId="0" applyFont="1"/>
    <xf numFmtId="0" fontId="34" fillId="0" borderId="0" xfId="0" applyFont="1" applyAlignment="1">
      <alignment horizontal="left" vertical="top"/>
    </xf>
    <xf numFmtId="164" fontId="34" fillId="0" borderId="0" xfId="0" applyNumberFormat="1" applyFont="1" applyAlignment="1">
      <alignment horizontal="center"/>
    </xf>
    <xf numFmtId="0" fontId="60" fillId="0" borderId="0" xfId="0" applyFont="1" applyAlignment="1">
      <alignment horizontal="center"/>
    </xf>
    <xf numFmtId="0" fontId="62" fillId="0" borderId="0" xfId="0" applyFont="1" applyAlignment="1">
      <alignment vertical="center"/>
    </xf>
    <xf numFmtId="0" fontId="61" fillId="0" borderId="0" xfId="0" applyFont="1" applyAlignment="1">
      <alignment horizontal="justify" vertical="center"/>
    </xf>
    <xf numFmtId="0" fontId="62" fillId="0" borderId="0" xfId="0" applyFont="1" applyAlignment="1">
      <alignment horizontal="left" vertical="center"/>
    </xf>
    <xf numFmtId="0" fontId="62" fillId="0" borderId="0" xfId="0" applyFont="1"/>
    <xf numFmtId="49" fontId="63" fillId="5" borderId="0" xfId="0" applyNumberFormat="1" applyFont="1" applyFill="1" applyAlignment="1">
      <alignment horizontal="left" vertical="center" wrapText="1"/>
    </xf>
    <xf numFmtId="0" fontId="63" fillId="5" borderId="0" xfId="0" applyFont="1" applyFill="1" applyAlignment="1">
      <alignment horizontal="center" vertical="center"/>
    </xf>
    <xf numFmtId="49" fontId="60" fillId="0" borderId="0" xfId="0" applyNumberFormat="1" applyFont="1" applyAlignment="1">
      <alignment horizontal="left" vertical="center" wrapText="1"/>
    </xf>
    <xf numFmtId="0" fontId="60" fillId="0" borderId="0" xfId="0" applyFont="1" applyAlignment="1">
      <alignment horizontal="left" vertical="center" wrapText="1"/>
    </xf>
    <xf numFmtId="164" fontId="60" fillId="0" borderId="0" xfId="0" applyNumberFormat="1" applyFont="1" applyAlignment="1">
      <alignment horizontal="center"/>
    </xf>
    <xf numFmtId="0" fontId="60" fillId="0" borderId="0" xfId="0" quotePrefix="1" applyFont="1"/>
    <xf numFmtId="0" fontId="60" fillId="0" borderId="0" xfId="0" applyFont="1" applyAlignment="1">
      <alignment horizontal="left"/>
    </xf>
    <xf numFmtId="0" fontId="64" fillId="5" borderId="0" xfId="0" applyFont="1" applyFill="1"/>
    <xf numFmtId="0" fontId="64" fillId="5" borderId="0" xfId="0" applyFont="1" applyFill="1" applyAlignment="1">
      <alignment horizontal="right"/>
    </xf>
    <xf numFmtId="164" fontId="63" fillId="5" borderId="0" xfId="0" applyNumberFormat="1" applyFont="1" applyFill="1" applyAlignment="1">
      <alignment horizontal="center"/>
    </xf>
    <xf numFmtId="0" fontId="61" fillId="0" borderId="0" xfId="0" applyFont="1" applyAlignment="1">
      <alignment vertical="top" wrapText="1"/>
    </xf>
    <xf numFmtId="0" fontId="62" fillId="0" borderId="0" xfId="0" applyFont="1" applyAlignment="1">
      <alignment horizontal="left" vertical="top" wrapText="1"/>
    </xf>
    <xf numFmtId="0" fontId="65" fillId="0" borderId="0" xfId="0" applyFont="1"/>
    <xf numFmtId="0" fontId="60" fillId="0" borderId="0" xfId="0" applyFont="1"/>
    <xf numFmtId="0" fontId="64" fillId="0" borderId="0" xfId="0" applyFont="1"/>
    <xf numFmtId="0" fontId="60" fillId="0" borderId="0" xfId="0" applyFont="1" applyAlignment="1">
      <alignment vertical="top"/>
    </xf>
    <xf numFmtId="0" fontId="67" fillId="0" borderId="0" xfId="0" applyFont="1" applyAlignment="1">
      <alignment horizontal="left" vertical="top"/>
    </xf>
    <xf numFmtId="164" fontId="67" fillId="0" borderId="0" xfId="0" applyNumberFormat="1" applyFont="1" applyAlignment="1">
      <alignment horizontal="center" vertical="top" wrapText="1"/>
    </xf>
    <xf numFmtId="0" fontId="68" fillId="0" borderId="0" xfId="0" applyFont="1" applyAlignment="1">
      <alignment horizontal="left" vertical="top"/>
    </xf>
    <xf numFmtId="164" fontId="68" fillId="0" borderId="0" xfId="0" applyNumberFormat="1" applyFont="1" applyAlignment="1">
      <alignment horizontal="center" vertical="top" wrapText="1"/>
    </xf>
    <xf numFmtId="16" fontId="67" fillId="0" borderId="0" xfId="0" applyNumberFormat="1" applyFont="1" applyAlignment="1">
      <alignment horizontal="left" vertical="top"/>
    </xf>
    <xf numFmtId="0" fontId="66" fillId="0" borderId="0" xfId="0" applyFont="1" applyAlignment="1">
      <alignment horizontal="left"/>
    </xf>
    <xf numFmtId="0" fontId="66" fillId="0" borderId="0" xfId="0" applyFont="1"/>
    <xf numFmtId="164" fontId="66" fillId="0" borderId="0" xfId="0" applyNumberFormat="1" applyFont="1" applyAlignment="1">
      <alignment horizontal="center"/>
    </xf>
    <xf numFmtId="14" fontId="69" fillId="0" borderId="0" xfId="0" applyNumberFormat="1" applyFont="1" applyAlignment="1">
      <alignment horizontal="left" vertical="top"/>
    </xf>
    <xf numFmtId="0" fontId="69" fillId="0" borderId="0" xfId="0" applyFont="1" applyAlignment="1">
      <alignment horizontal="left" vertical="top"/>
    </xf>
    <xf numFmtId="164" fontId="69" fillId="0" borderId="0" xfId="0" applyNumberFormat="1" applyFont="1" applyAlignment="1">
      <alignment horizontal="center" vertical="top" wrapText="1"/>
    </xf>
    <xf numFmtId="0" fontId="67" fillId="9" borderId="0" xfId="0" applyFont="1" applyFill="1" applyAlignment="1">
      <alignment horizontal="center" vertical="top" wrapText="1"/>
    </xf>
    <xf numFmtId="0" fontId="68" fillId="9" borderId="0" xfId="0" applyFont="1" applyFill="1" applyAlignment="1">
      <alignment horizontal="center" vertical="top" wrapText="1"/>
    </xf>
    <xf numFmtId="0" fontId="70" fillId="9" borderId="0" xfId="0" applyFont="1" applyFill="1" applyAlignment="1">
      <alignment horizontal="center" vertical="top" wrapText="1"/>
    </xf>
    <xf numFmtId="0" fontId="66" fillId="9" borderId="0" xfId="0" applyFont="1" applyFill="1" applyAlignment="1">
      <alignment horizontal="center"/>
    </xf>
    <xf numFmtId="0" fontId="35" fillId="9" borderId="0" xfId="0" applyFont="1" applyFill="1" applyAlignment="1">
      <alignment horizontal="center"/>
    </xf>
    <xf numFmtId="0" fontId="16" fillId="9" borderId="0" xfId="0" applyFont="1" applyFill="1" applyAlignment="1">
      <alignment horizontal="center"/>
    </xf>
    <xf numFmtId="0" fontId="67" fillId="3" borderId="0" xfId="0" applyFont="1" applyFill="1" applyAlignment="1">
      <alignment horizontal="left" vertical="top" wrapText="1"/>
    </xf>
    <xf numFmtId="0" fontId="67" fillId="3" borderId="0" xfId="0" applyFont="1" applyFill="1" applyAlignment="1">
      <alignment horizontal="center" vertical="top" wrapText="1"/>
    </xf>
    <xf numFmtId="164" fontId="67" fillId="3" borderId="0" xfId="0" applyNumberFormat="1" applyFont="1" applyFill="1" applyAlignment="1">
      <alignment horizontal="center" vertical="top" wrapText="1"/>
    </xf>
    <xf numFmtId="0" fontId="67" fillId="3" borderId="0" xfId="0" applyFont="1" applyFill="1" applyAlignment="1">
      <alignment horizontal="left" vertical="top"/>
    </xf>
    <xf numFmtId="14" fontId="67" fillId="3" borderId="0" xfId="0" applyNumberFormat="1" applyFont="1" applyFill="1" applyAlignment="1">
      <alignment horizontal="left" vertical="top"/>
    </xf>
    <xf numFmtId="16" fontId="66" fillId="10" borderId="0" xfId="0" quotePrefix="1" applyNumberFormat="1" applyFont="1" applyFill="1" applyAlignment="1">
      <alignment horizontal="left" vertical="top"/>
    </xf>
    <xf numFmtId="0" fontId="66" fillId="10" borderId="0" xfId="0" applyFont="1" applyFill="1" applyAlignment="1">
      <alignment horizontal="center" vertical="top" wrapText="1"/>
    </xf>
    <xf numFmtId="164" fontId="66" fillId="10" borderId="0" xfId="0" applyNumberFormat="1" applyFont="1" applyFill="1" applyAlignment="1">
      <alignment horizontal="center" vertical="top" wrapText="1"/>
    </xf>
    <xf numFmtId="2" fontId="66" fillId="10" borderId="0" xfId="0" quotePrefix="1" applyNumberFormat="1" applyFont="1" applyFill="1" applyAlignment="1">
      <alignment horizontal="left" vertical="top"/>
    </xf>
    <xf numFmtId="0" fontId="66" fillId="10" borderId="0" xfId="0" applyFont="1" applyFill="1" applyAlignment="1">
      <alignment horizontal="left" vertical="top"/>
    </xf>
    <xf numFmtId="164" fontId="40" fillId="9" borderId="0" xfId="0" applyNumberFormat="1" applyFont="1" applyFill="1" applyAlignment="1">
      <alignment horizontal="center" vertical="top" wrapText="1"/>
    </xf>
    <xf numFmtId="164" fontId="41" fillId="9" borderId="0" xfId="0" applyNumberFormat="1" applyFont="1" applyFill="1" applyAlignment="1">
      <alignment horizontal="center" vertical="top" wrapText="1"/>
    </xf>
    <xf numFmtId="164" fontId="46" fillId="9" borderId="0" xfId="0" applyNumberFormat="1" applyFont="1" applyFill="1" applyAlignment="1">
      <alignment horizontal="center" vertical="top" wrapText="1"/>
    </xf>
    <xf numFmtId="164" fontId="43" fillId="9" borderId="0" xfId="0" applyNumberFormat="1" applyFont="1" applyFill="1" applyAlignment="1">
      <alignment horizontal="center" vertical="top" wrapText="1"/>
    </xf>
    <xf numFmtId="164" fontId="35" fillId="9" borderId="0" xfId="0" applyNumberFormat="1" applyFont="1" applyFill="1" applyAlignment="1">
      <alignment horizontal="center" vertical="top"/>
    </xf>
    <xf numFmtId="164" fontId="34" fillId="9" borderId="0" xfId="0" applyNumberFormat="1" applyFont="1" applyFill="1" applyAlignment="1">
      <alignment horizontal="center" vertical="top"/>
    </xf>
    <xf numFmtId="0" fontId="45" fillId="11" borderId="0" xfId="1" applyFont="1" applyFill="1" applyAlignment="1">
      <alignment horizontal="center" vertical="top"/>
    </xf>
    <xf numFmtId="16" fontId="72" fillId="10" borderId="0" xfId="0" quotePrefix="1" applyNumberFormat="1" applyFont="1" applyFill="1" applyAlignment="1">
      <alignment horizontal="left" vertical="top"/>
    </xf>
    <xf numFmtId="0" fontId="72" fillId="8" borderId="0" xfId="0" applyFont="1" applyFill="1" applyAlignment="1">
      <alignment vertical="top"/>
    </xf>
    <xf numFmtId="0" fontId="72" fillId="8" borderId="0" xfId="0" applyFont="1" applyFill="1" applyAlignment="1">
      <alignment horizontal="center" vertical="top"/>
    </xf>
    <xf numFmtId="164" fontId="72" fillId="10" borderId="0" xfId="0" applyNumberFormat="1" applyFont="1" applyFill="1" applyAlignment="1">
      <alignment horizontal="center" vertical="top" wrapText="1"/>
    </xf>
    <xf numFmtId="14" fontId="40" fillId="3" borderId="0" xfId="0" quotePrefix="1" applyNumberFormat="1" applyFont="1" applyFill="1" applyAlignment="1">
      <alignment horizontal="left" vertical="top"/>
    </xf>
    <xf numFmtId="164" fontId="40" fillId="3" borderId="0" xfId="0" applyNumberFormat="1" applyFont="1" applyFill="1" applyAlignment="1">
      <alignment horizontal="center" vertical="top" wrapText="1"/>
    </xf>
    <xf numFmtId="0" fontId="40" fillId="3" borderId="0" xfId="0" quotePrefix="1" applyFont="1" applyFill="1" applyAlignment="1">
      <alignment horizontal="left" vertical="top" wrapText="1"/>
    </xf>
    <xf numFmtId="0" fontId="35" fillId="8" borderId="0" xfId="0" applyFont="1" applyFill="1"/>
    <xf numFmtId="0" fontId="35" fillId="8" borderId="0" xfId="0" applyFont="1" applyFill="1" applyAlignment="1">
      <alignment horizontal="center"/>
    </xf>
    <xf numFmtId="0" fontId="44" fillId="0" borderId="0" xfId="0" applyFont="1" applyAlignment="1">
      <alignment horizontal="center" vertical="top"/>
    </xf>
    <xf numFmtId="0" fontId="73" fillId="0" borderId="0" xfId="0" applyFont="1" applyAlignment="1">
      <alignment horizontal="left" vertical="top"/>
    </xf>
    <xf numFmtId="0" fontId="44" fillId="0" borderId="0" xfId="0" applyFont="1" applyAlignment="1">
      <alignment vertical="top"/>
    </xf>
    <xf numFmtId="0" fontId="74" fillId="11" borderId="0" xfId="0" applyFont="1" applyFill="1" applyAlignment="1">
      <alignment horizontal="center" vertical="top" wrapText="1"/>
    </xf>
    <xf numFmtId="0" fontId="42" fillId="0" borderId="0" xfId="0" applyFont="1" applyAlignment="1">
      <alignment horizontal="center" vertical="top"/>
    </xf>
    <xf numFmtId="0" fontId="38" fillId="11" borderId="0" xfId="0" applyFont="1" applyFill="1" applyAlignment="1">
      <alignment horizontal="center" wrapText="1"/>
    </xf>
    <xf numFmtId="164" fontId="47" fillId="9" borderId="0" xfId="0" applyNumberFormat="1" applyFont="1" applyFill="1" applyAlignment="1">
      <alignment horizontal="center" vertical="top" wrapText="1"/>
    </xf>
    <xf numFmtId="164" fontId="48" fillId="9" borderId="0" xfId="0" applyNumberFormat="1" applyFont="1" applyFill="1" applyAlignment="1">
      <alignment horizontal="center" vertical="center" wrapText="1"/>
    </xf>
    <xf numFmtId="164" fontId="34" fillId="9" borderId="0" xfId="0" applyNumberFormat="1" applyFont="1" applyFill="1" applyAlignment="1">
      <alignment horizontal="center"/>
    </xf>
    <xf numFmtId="164" fontId="35" fillId="8" borderId="0" xfId="0" applyNumberFormat="1" applyFont="1" applyFill="1" applyAlignment="1">
      <alignment horizontal="center" vertical="top" wrapText="1"/>
    </xf>
    <xf numFmtId="16" fontId="35" fillId="8" borderId="0" xfId="0" quotePrefix="1" applyNumberFormat="1" applyFont="1" applyFill="1" applyAlignment="1">
      <alignment horizontal="left" vertical="top" wrapText="1"/>
    </xf>
    <xf numFmtId="0" fontId="35" fillId="8" borderId="0" xfId="0" applyFont="1" applyFill="1" applyAlignment="1">
      <alignment vertical="top" wrapText="1"/>
    </xf>
    <xf numFmtId="0" fontId="35" fillId="8" borderId="0" xfId="0" applyFont="1" applyFill="1" applyAlignment="1">
      <alignment horizontal="center" vertical="top" wrapText="1"/>
    </xf>
    <xf numFmtId="0" fontId="76" fillId="0" borderId="0" xfId="0" applyFont="1" applyAlignment="1">
      <alignment horizontal="left" vertical="top" wrapText="1"/>
    </xf>
    <xf numFmtId="0" fontId="76" fillId="0" borderId="0" xfId="0" applyFont="1" applyAlignment="1">
      <alignment horizontal="center" vertical="top" wrapText="1"/>
    </xf>
    <xf numFmtId="14" fontId="40" fillId="3" borderId="0" xfId="0" quotePrefix="1" applyNumberFormat="1" applyFont="1" applyFill="1" applyAlignment="1">
      <alignment horizontal="left" vertical="top" wrapText="1"/>
    </xf>
    <xf numFmtId="164" fontId="40" fillId="3" borderId="0" xfId="0" applyNumberFormat="1" applyFont="1" applyFill="1" applyAlignment="1">
      <alignment horizontal="center" vertical="center" wrapText="1"/>
    </xf>
    <xf numFmtId="164" fontId="76" fillId="0" borderId="0" xfId="0" applyNumberFormat="1" applyFont="1" applyAlignment="1">
      <alignment horizontal="center" vertical="top" wrapText="1"/>
    </xf>
    <xf numFmtId="14" fontId="35" fillId="3" borderId="0" xfId="0" quotePrefix="1" applyNumberFormat="1" applyFont="1" applyFill="1" applyAlignment="1">
      <alignment horizontal="left" vertical="top" wrapText="1"/>
    </xf>
    <xf numFmtId="164" fontId="35" fillId="3" borderId="0" xfId="0" applyNumberFormat="1" applyFont="1" applyFill="1" applyAlignment="1">
      <alignment horizontal="center" vertical="center" wrapText="1"/>
    </xf>
    <xf numFmtId="0" fontId="35" fillId="8" borderId="0" xfId="0" applyFont="1" applyFill="1" applyAlignment="1">
      <alignment vertical="center" wrapText="1"/>
    </xf>
    <xf numFmtId="164" fontId="35" fillId="8" borderId="0" xfId="0" applyNumberFormat="1" applyFont="1" applyFill="1" applyAlignment="1">
      <alignment horizontal="center" vertical="center" wrapText="1"/>
    </xf>
    <xf numFmtId="0" fontId="40" fillId="3" borderId="0" xfId="0" applyFont="1" applyFill="1" applyAlignment="1">
      <alignment vertical="center" wrapText="1"/>
    </xf>
    <xf numFmtId="0" fontId="40" fillId="3" borderId="0" xfId="0" applyFont="1" applyFill="1" applyAlignment="1">
      <alignment vertical="top" wrapText="1"/>
    </xf>
    <xf numFmtId="16" fontId="77" fillId="12" borderId="0" xfId="0" quotePrefix="1" applyNumberFormat="1" applyFont="1" applyFill="1" applyAlignment="1">
      <alignment horizontal="left" vertical="top" wrapText="1"/>
    </xf>
    <xf numFmtId="0" fontId="78" fillId="12" borderId="0" xfId="0" applyFont="1" applyFill="1" applyAlignment="1">
      <alignment vertical="top" wrapText="1"/>
    </xf>
    <xf numFmtId="164" fontId="78" fillId="12" borderId="0" xfId="0" applyNumberFormat="1" applyFont="1" applyFill="1" applyAlignment="1">
      <alignment horizontal="center" vertical="center" wrapText="1"/>
    </xf>
    <xf numFmtId="164" fontId="78" fillId="12" borderId="0" xfId="0" applyNumberFormat="1" applyFont="1" applyFill="1" applyAlignment="1">
      <alignment horizontal="center" vertical="top" wrapText="1"/>
    </xf>
    <xf numFmtId="14" fontId="77" fillId="13" borderId="0" xfId="0" quotePrefix="1" applyNumberFormat="1" applyFont="1" applyFill="1" applyAlignment="1">
      <alignment horizontal="left" vertical="top" wrapText="1"/>
    </xf>
    <xf numFmtId="0" fontId="79" fillId="13" borderId="0" xfId="0" applyFont="1" applyFill="1" applyAlignment="1">
      <alignment vertical="top" wrapText="1"/>
    </xf>
    <xf numFmtId="164" fontId="79" fillId="13" borderId="0" xfId="0" applyNumberFormat="1" applyFont="1" applyFill="1" applyAlignment="1">
      <alignment horizontal="center" vertical="top" wrapText="1"/>
    </xf>
    <xf numFmtId="164" fontId="79" fillId="0" borderId="0" xfId="0" applyNumberFormat="1" applyFont="1" applyAlignment="1">
      <alignment horizontal="center" vertical="top" wrapText="1"/>
    </xf>
    <xf numFmtId="0" fontId="77" fillId="0" borderId="0" xfId="0" applyFont="1" applyAlignment="1">
      <alignment horizontal="left" vertical="top"/>
    </xf>
    <xf numFmtId="164" fontId="77" fillId="9" borderId="0" xfId="0" applyNumberFormat="1" applyFont="1" applyFill="1" applyAlignment="1">
      <alignment horizontal="center"/>
    </xf>
    <xf numFmtId="164" fontId="77" fillId="0" borderId="0" xfId="0" applyNumberFormat="1" applyFont="1" applyAlignment="1">
      <alignment horizontal="center" vertical="top"/>
    </xf>
    <xf numFmtId="164" fontId="77" fillId="0" borderId="0" xfId="0" applyNumberFormat="1" applyFont="1" applyAlignment="1">
      <alignment horizontal="center"/>
    </xf>
    <xf numFmtId="14" fontId="77" fillId="0" borderId="0" xfId="0" quotePrefix="1" applyNumberFormat="1" applyFont="1" applyAlignment="1">
      <alignment horizontal="left" vertical="top" wrapText="1"/>
    </xf>
    <xf numFmtId="164" fontId="81" fillId="9" borderId="0" xfId="0" applyNumberFormat="1" applyFont="1" applyFill="1" applyAlignment="1">
      <alignment horizontal="center" vertical="center" wrapText="1"/>
    </xf>
    <xf numFmtId="164" fontId="80" fillId="0" borderId="0" xfId="0" applyNumberFormat="1" applyFont="1" applyAlignment="1">
      <alignment horizontal="center" vertical="top" wrapText="1"/>
    </xf>
    <xf numFmtId="164" fontId="80" fillId="0" borderId="0" xfId="0" applyNumberFormat="1" applyFont="1" applyAlignment="1">
      <alignment horizontal="center" vertical="center" wrapText="1"/>
    </xf>
    <xf numFmtId="14" fontId="77" fillId="0" borderId="0" xfId="0" applyNumberFormat="1" applyFont="1" applyAlignment="1">
      <alignment horizontal="left" vertical="top" wrapText="1"/>
    </xf>
    <xf numFmtId="164" fontId="79" fillId="13" borderId="0" xfId="0" applyNumberFormat="1" applyFont="1" applyFill="1" applyAlignment="1">
      <alignment horizontal="center" vertical="center" wrapText="1"/>
    </xf>
    <xf numFmtId="164" fontId="79" fillId="0" borderId="0" xfId="0" applyNumberFormat="1" applyFont="1" applyAlignment="1">
      <alignment horizontal="center" vertical="center" wrapText="1"/>
    </xf>
    <xf numFmtId="14" fontId="82" fillId="0" borderId="0" xfId="0" quotePrefix="1" applyNumberFormat="1" applyFont="1" applyAlignment="1">
      <alignment horizontal="left" vertical="top" wrapText="1"/>
    </xf>
    <xf numFmtId="0" fontId="83" fillId="0" borderId="0" xfId="0" applyFont="1" applyAlignment="1">
      <alignment horizontal="center" vertical="top" wrapText="1"/>
    </xf>
    <xf numFmtId="164" fontId="83" fillId="9" borderId="0" xfId="0" applyNumberFormat="1" applyFont="1" applyFill="1" applyAlignment="1">
      <alignment horizontal="center" vertical="center" wrapText="1"/>
    </xf>
    <xf numFmtId="164" fontId="83" fillId="0" borderId="0" xfId="0" applyNumberFormat="1" applyFont="1" applyAlignment="1">
      <alignment horizontal="center" vertical="top" wrapText="1"/>
    </xf>
    <xf numFmtId="0" fontId="77" fillId="0" borderId="0" xfId="0" applyFont="1" applyAlignment="1">
      <alignment vertical="top"/>
    </xf>
    <xf numFmtId="165" fontId="82" fillId="13" borderId="0" xfId="0" applyNumberFormat="1" applyFont="1" applyFill="1" applyAlignment="1">
      <alignment horizontal="left" vertical="top" shrinkToFit="1"/>
    </xf>
    <xf numFmtId="164" fontId="82" fillId="13" borderId="0" xfId="0" applyNumberFormat="1" applyFont="1" applyFill="1" applyAlignment="1">
      <alignment horizontal="center" vertical="top" wrapText="1"/>
    </xf>
    <xf numFmtId="165" fontId="82" fillId="0" borderId="0" xfId="0" applyNumberFormat="1" applyFont="1" applyAlignment="1">
      <alignment horizontal="left" vertical="top" shrinkToFit="1"/>
    </xf>
    <xf numFmtId="164" fontId="79" fillId="9" borderId="0" xfId="0" applyNumberFormat="1" applyFont="1" applyFill="1" applyAlignment="1">
      <alignment horizontal="center" vertical="center" wrapText="1"/>
    </xf>
    <xf numFmtId="164" fontId="82" fillId="0" borderId="0" xfId="0" applyNumberFormat="1" applyFont="1" applyAlignment="1">
      <alignment horizontal="center" vertical="top" wrapText="1"/>
    </xf>
    <xf numFmtId="164" fontId="82" fillId="9" borderId="0" xfId="0" applyNumberFormat="1" applyFont="1" applyFill="1" applyAlignment="1">
      <alignment horizontal="center" vertical="top" wrapText="1"/>
    </xf>
    <xf numFmtId="0" fontId="84" fillId="13" borderId="0" xfId="0" applyFont="1" applyFill="1" applyAlignment="1">
      <alignment horizontal="center" vertical="top"/>
    </xf>
    <xf numFmtId="164" fontId="86" fillId="9" borderId="0" xfId="0" applyNumberFormat="1" applyFont="1" applyFill="1" applyAlignment="1">
      <alignment horizontal="center" vertical="top" wrapText="1"/>
    </xf>
    <xf numFmtId="164" fontId="85" fillId="0" borderId="0" xfId="0" applyNumberFormat="1" applyFont="1" applyAlignment="1">
      <alignment horizontal="center" vertical="top" wrapText="1"/>
    </xf>
    <xf numFmtId="164" fontId="81" fillId="9" borderId="0" xfId="0" applyNumberFormat="1" applyFont="1" applyFill="1" applyAlignment="1">
      <alignment horizontal="center" vertical="top" wrapText="1"/>
    </xf>
    <xf numFmtId="164" fontId="77" fillId="12" borderId="0" xfId="0" applyNumberFormat="1" applyFont="1" applyFill="1" applyAlignment="1">
      <alignment horizontal="center" vertical="center" wrapText="1"/>
    </xf>
    <xf numFmtId="164" fontId="77" fillId="12" borderId="0" xfId="0" applyNumberFormat="1" applyFont="1" applyFill="1" applyAlignment="1">
      <alignment horizontal="center" vertical="top" wrapText="1"/>
    </xf>
    <xf numFmtId="164" fontId="87" fillId="9" borderId="0" xfId="0" applyNumberFormat="1" applyFont="1" applyFill="1" applyAlignment="1">
      <alignment horizontal="center" vertical="center" wrapText="1"/>
    </xf>
    <xf numFmtId="164" fontId="87" fillId="0" borderId="0" xfId="0" applyNumberFormat="1" applyFont="1" applyAlignment="1">
      <alignment horizontal="center" vertical="top" wrapText="1"/>
    </xf>
    <xf numFmtId="164" fontId="87" fillId="0" borderId="0" xfId="0" applyNumberFormat="1" applyFont="1" applyAlignment="1">
      <alignment horizontal="center" vertical="center" wrapText="1"/>
    </xf>
    <xf numFmtId="0" fontId="79" fillId="0" borderId="0" xfId="0" applyFont="1" applyAlignment="1">
      <alignment horizontal="left" vertical="top" wrapText="1"/>
    </xf>
    <xf numFmtId="0" fontId="79" fillId="0" borderId="0" xfId="0" applyFont="1" applyAlignment="1">
      <alignment horizontal="center" vertical="top" wrapText="1"/>
    </xf>
    <xf numFmtId="0" fontId="77" fillId="12" borderId="0" xfId="0" applyFont="1" applyFill="1" applyAlignment="1">
      <alignment vertical="top" wrapText="1"/>
    </xf>
    <xf numFmtId="0" fontId="88" fillId="0" borderId="0" xfId="0" applyFont="1" applyAlignment="1">
      <alignment vertical="top" wrapText="1"/>
    </xf>
    <xf numFmtId="164" fontId="88" fillId="0" borderId="0" xfId="0" applyNumberFormat="1" applyFont="1" applyAlignment="1">
      <alignment horizontal="center" vertical="top" wrapText="1"/>
    </xf>
    <xf numFmtId="164" fontId="88" fillId="0" borderId="0" xfId="0" applyNumberFormat="1" applyFont="1" applyAlignment="1">
      <alignment horizontal="center" vertical="center" wrapText="1"/>
    </xf>
    <xf numFmtId="0" fontId="89" fillId="0" borderId="0" xfId="0" applyFont="1" applyAlignment="1">
      <alignment wrapText="1"/>
    </xf>
    <xf numFmtId="0" fontId="91" fillId="0" borderId="0" xfId="0" applyFont="1" applyAlignment="1">
      <alignment horizontal="left" vertical="top" wrapText="1"/>
    </xf>
    <xf numFmtId="0" fontId="91" fillId="0" borderId="0" xfId="0" applyFont="1" applyAlignment="1">
      <alignment horizontal="center" vertical="top" wrapText="1"/>
    </xf>
    <xf numFmtId="164" fontId="91" fillId="9" borderId="0" xfId="0" applyNumberFormat="1" applyFont="1" applyFill="1" applyAlignment="1">
      <alignment horizontal="center" vertical="top" wrapText="1"/>
    </xf>
    <xf numFmtId="0" fontId="88" fillId="0" borderId="0" xfId="0" applyFont="1" applyAlignment="1">
      <alignment horizontal="left" vertical="top" wrapText="1"/>
    </xf>
    <xf numFmtId="164" fontId="92" fillId="0" borderId="0" xfId="0" applyNumberFormat="1" applyFont="1" applyAlignment="1">
      <alignment horizontal="center" vertical="top" wrapText="1"/>
    </xf>
    <xf numFmtId="164" fontId="92" fillId="0" borderId="0" xfId="0" applyNumberFormat="1" applyFont="1" applyAlignment="1">
      <alignment horizontal="center" vertical="center" wrapText="1"/>
    </xf>
    <xf numFmtId="0" fontId="77" fillId="0" borderId="0" xfId="0" applyFont="1" applyAlignment="1">
      <alignment horizontal="center" vertical="top" wrapText="1"/>
    </xf>
    <xf numFmtId="165" fontId="79" fillId="13" borderId="0" xfId="0" applyNumberFormat="1" applyFont="1" applyFill="1" applyAlignment="1">
      <alignment horizontal="left" vertical="top" shrinkToFit="1"/>
    </xf>
    <xf numFmtId="2" fontId="77" fillId="13" borderId="0" xfId="0" applyNumberFormat="1" applyFont="1" applyFill="1" applyAlignment="1">
      <alignment horizontal="center" vertical="top"/>
    </xf>
    <xf numFmtId="165" fontId="79" fillId="0" borderId="0" xfId="0" applyNumberFormat="1" applyFont="1" applyAlignment="1">
      <alignment horizontal="left" vertical="top" shrinkToFit="1"/>
    </xf>
    <xf numFmtId="2" fontId="77" fillId="9" borderId="0" xfId="0" applyNumberFormat="1" applyFont="1" applyFill="1" applyAlignment="1">
      <alignment horizontal="center"/>
    </xf>
    <xf numFmtId="0" fontId="77" fillId="0" borderId="0" xfId="0" applyFont="1" applyAlignment="1">
      <alignment horizontal="left" vertical="top" wrapText="1"/>
    </xf>
    <xf numFmtId="164" fontId="77" fillId="13" borderId="0" xfId="0" applyNumberFormat="1" applyFont="1" applyFill="1" applyAlignment="1">
      <alignment horizontal="center" vertical="top"/>
    </xf>
    <xf numFmtId="164" fontId="77" fillId="9" borderId="0" xfId="0" applyNumberFormat="1" applyFont="1" applyFill="1" applyAlignment="1">
      <alignment horizontal="center" vertical="top"/>
    </xf>
    <xf numFmtId="164" fontId="77" fillId="13" borderId="0" xfId="0" applyNumberFormat="1" applyFont="1" applyFill="1" applyAlignment="1">
      <alignment horizontal="center"/>
    </xf>
    <xf numFmtId="165" fontId="79" fillId="13" borderId="0" xfId="0" quotePrefix="1" applyNumberFormat="1" applyFont="1" applyFill="1" applyAlignment="1">
      <alignment horizontal="left" vertical="top" shrinkToFit="1"/>
    </xf>
    <xf numFmtId="0" fontId="54" fillId="8" borderId="0" xfId="0" applyFont="1" applyFill="1"/>
    <xf numFmtId="166" fontId="93" fillId="14" borderId="0" xfId="0" applyNumberFormat="1" applyFont="1" applyFill="1" applyAlignment="1">
      <alignment horizontal="left" vertical="top" shrinkToFit="1"/>
    </xf>
    <xf numFmtId="0" fontId="94" fillId="14" borderId="0" xfId="0" applyFont="1" applyFill="1" applyAlignment="1">
      <alignment vertical="top" wrapText="1"/>
    </xf>
    <xf numFmtId="0" fontId="95" fillId="14" borderId="0" xfId="0" applyFont="1" applyFill="1" applyAlignment="1">
      <alignment horizontal="center" vertical="center" wrapText="1"/>
    </xf>
    <xf numFmtId="0" fontId="94" fillId="15" borderId="0" xfId="0" applyFont="1" applyFill="1" applyAlignment="1">
      <alignment horizontal="left" vertical="top" wrapText="1"/>
    </xf>
    <xf numFmtId="0" fontId="94" fillId="15" borderId="0" xfId="0" applyFont="1" applyFill="1" applyAlignment="1">
      <alignment vertical="top" wrapText="1"/>
    </xf>
    <xf numFmtId="1" fontId="96" fillId="15" borderId="0" xfId="0" applyNumberFormat="1" applyFont="1" applyFill="1" applyAlignment="1">
      <alignment horizontal="center" wrapText="1"/>
    </xf>
    <xf numFmtId="165" fontId="83" fillId="13" borderId="0" xfId="0" applyNumberFormat="1" applyFont="1" applyFill="1" applyAlignment="1">
      <alignment horizontal="left" vertical="top" shrinkToFit="1"/>
    </xf>
    <xf numFmtId="1" fontId="83" fillId="13" borderId="0" xfId="0" applyNumberFormat="1" applyFont="1" applyFill="1" applyAlignment="1">
      <alignment vertical="top" shrinkToFit="1"/>
    </xf>
    <xf numFmtId="1" fontId="83" fillId="13" borderId="0" xfId="0" applyNumberFormat="1" applyFont="1" applyFill="1" applyAlignment="1">
      <alignment horizontal="center" vertical="top" shrinkToFit="1"/>
    </xf>
    <xf numFmtId="1" fontId="83" fillId="0" borderId="0" xfId="0" applyNumberFormat="1" applyFont="1" applyAlignment="1">
      <alignment horizontal="center" vertical="top" shrinkToFit="1"/>
    </xf>
    <xf numFmtId="165" fontId="83" fillId="0" borderId="0" xfId="0" applyNumberFormat="1" applyFont="1" applyAlignment="1">
      <alignment horizontal="left" vertical="top" shrinkToFit="1"/>
    </xf>
    <xf numFmtId="0" fontId="98" fillId="0" borderId="0" xfId="0" applyFont="1" applyAlignment="1">
      <alignment vertical="top" wrapText="1"/>
    </xf>
    <xf numFmtId="0" fontId="99" fillId="0" borderId="0" xfId="0" applyFont="1" applyAlignment="1">
      <alignment horizontal="center" vertical="top" wrapText="1"/>
    </xf>
    <xf numFmtId="1" fontId="100" fillId="0" borderId="0" xfId="0" applyNumberFormat="1" applyFont="1" applyAlignment="1">
      <alignment vertical="top" shrinkToFit="1"/>
    </xf>
    <xf numFmtId="1" fontId="100" fillId="0" borderId="0" xfId="0" applyNumberFormat="1" applyFont="1" applyAlignment="1">
      <alignment horizontal="center" vertical="top" shrinkToFit="1"/>
    </xf>
    <xf numFmtId="0" fontId="97" fillId="0" borderId="0" xfId="0" applyFont="1" applyAlignment="1">
      <alignment horizontal="center" vertical="top" wrapText="1"/>
    </xf>
    <xf numFmtId="1" fontId="83" fillId="0" borderId="0" xfId="0" applyNumberFormat="1" applyFont="1" applyAlignment="1">
      <alignment vertical="top" shrinkToFit="1"/>
    </xf>
    <xf numFmtId="0" fontId="97" fillId="0" borderId="0" xfId="0" applyFont="1" applyAlignment="1">
      <alignment vertical="top" wrapText="1"/>
    </xf>
    <xf numFmtId="0" fontId="97" fillId="0" borderId="0" xfId="0" applyFont="1" applyAlignment="1">
      <alignment horizontal="left" vertical="top" wrapText="1"/>
    </xf>
    <xf numFmtId="1" fontId="83" fillId="0" borderId="0" xfId="0" applyNumberFormat="1" applyFont="1" applyAlignment="1">
      <alignment horizontal="right" vertical="top" shrinkToFit="1"/>
    </xf>
    <xf numFmtId="0" fontId="98" fillId="0" borderId="0" xfId="0" applyFont="1" applyAlignment="1">
      <alignment horizontal="center" vertical="top" wrapText="1"/>
    </xf>
    <xf numFmtId="1" fontId="83" fillId="13" borderId="0" xfId="0" applyNumberFormat="1" applyFont="1" applyFill="1" applyAlignment="1">
      <alignment horizontal="center" vertical="center" shrinkToFit="1"/>
    </xf>
    <xf numFmtId="1" fontId="83" fillId="0" borderId="0" xfId="0" applyNumberFormat="1" applyFont="1" applyAlignment="1">
      <alignment horizontal="center" vertical="center" shrinkToFit="1"/>
    </xf>
    <xf numFmtId="165" fontId="101" fillId="13" borderId="0" xfId="0" applyNumberFormat="1" applyFont="1" applyFill="1" applyAlignment="1">
      <alignment horizontal="left" vertical="top" shrinkToFit="1"/>
    </xf>
    <xf numFmtId="1" fontId="101" fillId="13" borderId="0" xfId="0" applyNumberFormat="1" applyFont="1" applyFill="1" applyAlignment="1">
      <alignment vertical="top" shrinkToFit="1"/>
    </xf>
    <xf numFmtId="1" fontId="101" fillId="13" borderId="0" xfId="0" applyNumberFormat="1" applyFont="1" applyFill="1" applyAlignment="1">
      <alignment horizontal="center" vertical="top" shrinkToFit="1"/>
    </xf>
    <xf numFmtId="0" fontId="101" fillId="15" borderId="0" xfId="0" applyFont="1" applyFill="1" applyAlignment="1">
      <alignment vertical="top" wrapText="1"/>
    </xf>
    <xf numFmtId="0" fontId="101" fillId="15" borderId="0" xfId="0" applyFont="1" applyFill="1" applyAlignment="1">
      <alignment horizontal="center" wrapText="1"/>
    </xf>
    <xf numFmtId="165" fontId="83" fillId="13" borderId="0" xfId="0" applyNumberFormat="1" applyFont="1" applyFill="1" applyAlignment="1">
      <alignment horizontal="center" vertical="top" shrinkToFit="1"/>
    </xf>
    <xf numFmtId="0" fontId="101" fillId="0" borderId="0" xfId="0" applyFont="1" applyAlignment="1">
      <alignment vertical="top" wrapText="1"/>
    </xf>
    <xf numFmtId="0" fontId="97" fillId="13" borderId="0" xfId="0" applyFont="1" applyFill="1" applyAlignment="1">
      <alignment vertical="top" wrapText="1"/>
    </xf>
    <xf numFmtId="0" fontId="101" fillId="15" borderId="0" xfId="0" applyFont="1" applyFill="1" applyAlignment="1">
      <alignment horizontal="center" vertical="center" wrapText="1"/>
    </xf>
    <xf numFmtId="0" fontId="101" fillId="0" borderId="0" xfId="0" applyFont="1" applyAlignment="1">
      <alignment horizontal="center" wrapText="1"/>
    </xf>
    <xf numFmtId="0" fontId="101" fillId="0" borderId="0" xfId="0" applyFont="1" applyAlignment="1">
      <alignment horizontal="center" vertical="center" wrapText="1"/>
    </xf>
    <xf numFmtId="0" fontId="101" fillId="0" borderId="0" xfId="0" applyFont="1" applyAlignment="1">
      <alignment horizontal="left" vertical="top" wrapText="1"/>
    </xf>
    <xf numFmtId="164" fontId="83" fillId="0" borderId="0" xfId="0" applyNumberFormat="1" applyFont="1" applyAlignment="1">
      <alignment vertical="top" shrinkToFit="1"/>
    </xf>
    <xf numFmtId="164" fontId="83" fillId="0" borderId="0" xfId="0" applyNumberFormat="1" applyFont="1" applyAlignment="1">
      <alignment horizontal="center" vertical="top" shrinkToFit="1"/>
    </xf>
    <xf numFmtId="2" fontId="83" fillId="0" borderId="0" xfId="0" applyNumberFormat="1" applyFont="1" applyAlignment="1">
      <alignment vertical="top" shrinkToFit="1"/>
    </xf>
    <xf numFmtId="2" fontId="83" fillId="0" borderId="0" xfId="0" applyNumberFormat="1" applyFont="1" applyAlignment="1">
      <alignment horizontal="center" vertical="top" shrinkToFit="1"/>
    </xf>
    <xf numFmtId="0" fontId="101" fillId="0" borderId="0" xfId="0" applyFont="1" applyAlignment="1">
      <alignment horizontal="left" vertical="top"/>
    </xf>
    <xf numFmtId="0" fontId="101" fillId="0" borderId="0" xfId="0" applyFont="1" applyAlignment="1">
      <alignment vertical="top"/>
    </xf>
    <xf numFmtId="0" fontId="101" fillId="0" borderId="0" xfId="0" applyFont="1" applyAlignment="1">
      <alignment horizontal="center"/>
    </xf>
    <xf numFmtId="166" fontId="103" fillId="14" borderId="0" xfId="0" applyNumberFormat="1" applyFont="1" applyFill="1" applyAlignment="1">
      <alignment horizontal="left" vertical="top" shrinkToFit="1"/>
    </xf>
    <xf numFmtId="0" fontId="104" fillId="14" borderId="0" xfId="0" applyFont="1" applyFill="1" applyAlignment="1">
      <alignment horizontal="left" vertical="top" wrapText="1"/>
    </xf>
    <xf numFmtId="0" fontId="78" fillId="11" borderId="0" xfId="0" applyFont="1" applyFill="1"/>
    <xf numFmtId="0" fontId="104" fillId="15" borderId="0" xfId="0" applyFont="1" applyFill="1" applyAlignment="1">
      <alignment horizontal="left" vertical="top" wrapText="1"/>
    </xf>
    <xf numFmtId="164" fontId="105" fillId="12" borderId="0" xfId="0" applyNumberFormat="1" applyFont="1" applyFill="1" applyAlignment="1">
      <alignment horizontal="center"/>
    </xf>
    <xf numFmtId="1" fontId="79" fillId="13" borderId="0" xfId="0" applyNumberFormat="1" applyFont="1" applyFill="1" applyAlignment="1">
      <alignment vertical="top" shrinkToFit="1"/>
    </xf>
    <xf numFmtId="1" fontId="79" fillId="0" borderId="0" xfId="0" applyNumberFormat="1" applyFont="1" applyAlignment="1">
      <alignment vertical="top" shrinkToFit="1"/>
    </xf>
    <xf numFmtId="0" fontId="106" fillId="0" borderId="0" xfId="0" applyFont="1" applyAlignment="1">
      <alignment horizontal="left" vertical="top" wrapText="1"/>
    </xf>
    <xf numFmtId="1" fontId="79" fillId="9" borderId="0" xfId="0" applyNumberFormat="1" applyFont="1" applyFill="1" applyAlignment="1">
      <alignment horizontal="center" vertical="top" wrapText="1" shrinkToFit="1"/>
    </xf>
    <xf numFmtId="1" fontId="79" fillId="9" borderId="0" xfId="0" applyNumberFormat="1" applyFont="1" applyFill="1" applyAlignment="1">
      <alignment vertical="top" shrinkToFit="1"/>
    </xf>
    <xf numFmtId="0" fontId="77" fillId="15" borderId="0" xfId="0" applyFont="1" applyFill="1" applyAlignment="1">
      <alignment wrapText="1"/>
    </xf>
    <xf numFmtId="0" fontId="77" fillId="0" borderId="0" xfId="0" applyFont="1" applyAlignment="1">
      <alignment horizontal="left"/>
    </xf>
    <xf numFmtId="0" fontId="77" fillId="0" borderId="0" xfId="0" applyFont="1"/>
    <xf numFmtId="0" fontId="107" fillId="0" borderId="0" xfId="0" applyFont="1" applyAlignment="1">
      <alignment horizontal="left"/>
    </xf>
    <xf numFmtId="0" fontId="107" fillId="0" borderId="0" xfId="0" applyFont="1"/>
    <xf numFmtId="0" fontId="95" fillId="11" borderId="0" xfId="0" applyFont="1" applyFill="1" applyAlignment="1">
      <alignment horizontal="center"/>
    </xf>
    <xf numFmtId="164" fontId="108" fillId="12" borderId="0" xfId="0" applyNumberFormat="1" applyFont="1" applyFill="1" applyAlignment="1">
      <alignment horizontal="center"/>
    </xf>
    <xf numFmtId="1" fontId="83" fillId="9" borderId="0" xfId="0" applyNumberFormat="1" applyFont="1" applyFill="1" applyAlignment="1">
      <alignment horizontal="center" vertical="top" shrinkToFit="1"/>
    </xf>
    <xf numFmtId="1" fontId="95" fillId="0" borderId="0" xfId="0" applyNumberFormat="1" applyFont="1" applyAlignment="1">
      <alignment horizontal="left" vertical="top" wrapText="1"/>
    </xf>
    <xf numFmtId="1" fontId="83" fillId="9" borderId="0" xfId="0" applyNumberFormat="1" applyFont="1" applyFill="1" applyAlignment="1">
      <alignment horizontal="center" vertical="center" shrinkToFit="1"/>
    </xf>
    <xf numFmtId="0" fontId="109" fillId="0" borderId="0" xfId="0" applyFont="1" applyAlignment="1">
      <alignment horizontal="left" vertical="top"/>
    </xf>
    <xf numFmtId="0" fontId="109" fillId="0" borderId="0" xfId="0" applyFont="1" applyAlignment="1">
      <alignment horizontal="center"/>
    </xf>
    <xf numFmtId="0" fontId="109" fillId="0" borderId="0" xfId="0" applyFont="1" applyAlignment="1">
      <alignment horizontal="left"/>
    </xf>
    <xf numFmtId="0" fontId="101" fillId="0" borderId="0" xfId="0" applyFont="1" applyAlignment="1">
      <alignment horizontal="left"/>
    </xf>
    <xf numFmtId="0" fontId="78" fillId="11" borderId="0" xfId="0" applyFont="1" applyFill="1" applyAlignment="1">
      <alignment horizontal="center"/>
    </xf>
    <xf numFmtId="0" fontId="104" fillId="15" borderId="3" xfId="0" applyFont="1" applyFill="1" applyBorder="1" applyAlignment="1">
      <alignment horizontal="left" vertical="top" wrapText="1"/>
    </xf>
    <xf numFmtId="0" fontId="104" fillId="15" borderId="4" xfId="0" applyFont="1" applyFill="1" applyBorder="1" applyAlignment="1">
      <alignment horizontal="left" vertical="top" wrapText="1"/>
    </xf>
    <xf numFmtId="0" fontId="78" fillId="12" borderId="0" xfId="0" applyFont="1" applyFill="1" applyAlignment="1">
      <alignment horizontal="center" wrapText="1"/>
    </xf>
    <xf numFmtId="165" fontId="79" fillId="13" borderId="3" xfId="0" applyNumberFormat="1" applyFont="1" applyFill="1" applyBorder="1" applyAlignment="1">
      <alignment horizontal="left" vertical="top" shrinkToFit="1"/>
    </xf>
    <xf numFmtId="1" fontId="79" fillId="9" borderId="3" xfId="0" applyNumberFormat="1" applyFont="1" applyFill="1" applyBorder="1" applyAlignment="1">
      <alignment horizontal="center" vertical="top" shrinkToFit="1"/>
    </xf>
    <xf numFmtId="1" fontId="79" fillId="13" borderId="5" xfId="0" applyNumberFormat="1" applyFont="1" applyFill="1" applyBorder="1" applyAlignment="1">
      <alignment vertical="top" shrinkToFit="1"/>
    </xf>
    <xf numFmtId="1" fontId="79" fillId="0" borderId="6" xfId="0" applyNumberFormat="1" applyFont="1" applyBorder="1" applyAlignment="1">
      <alignment vertical="top" shrinkToFit="1"/>
    </xf>
    <xf numFmtId="165" fontId="79" fillId="0" borderId="3" xfId="0" applyNumberFormat="1" applyFont="1" applyBorder="1" applyAlignment="1">
      <alignment horizontal="left" vertical="top" shrinkToFit="1"/>
    </xf>
    <xf numFmtId="0" fontId="106" fillId="0" borderId="3" xfId="0" applyFont="1" applyBorder="1" applyAlignment="1">
      <alignment horizontal="left" vertical="top" wrapText="1"/>
    </xf>
    <xf numFmtId="0" fontId="106" fillId="0" borderId="5" xfId="0" applyFont="1" applyBorder="1" applyAlignment="1">
      <alignment horizontal="left" vertical="top" wrapText="1"/>
    </xf>
    <xf numFmtId="1" fontId="79" fillId="0" borderId="5" xfId="0" applyNumberFormat="1" applyFont="1" applyBorder="1" applyAlignment="1">
      <alignment vertical="top" shrinkToFit="1"/>
    </xf>
    <xf numFmtId="0" fontId="106" fillId="0" borderId="6" xfId="0" applyFont="1" applyBorder="1" applyAlignment="1">
      <alignment horizontal="left" vertical="top" wrapText="1"/>
    </xf>
    <xf numFmtId="165" fontId="79" fillId="13" borderId="3" xfId="0" applyNumberFormat="1" applyFont="1" applyFill="1" applyBorder="1" applyAlignment="1">
      <alignment horizontal="left" vertical="center" shrinkToFit="1"/>
    </xf>
    <xf numFmtId="1" fontId="79" fillId="9" borderId="3" xfId="0" applyNumberFormat="1" applyFont="1" applyFill="1" applyBorder="1" applyAlignment="1">
      <alignment horizontal="center" vertical="center" shrinkToFit="1"/>
    </xf>
    <xf numFmtId="1" fontId="79" fillId="13" borderId="5" xfId="0" applyNumberFormat="1" applyFont="1" applyFill="1" applyBorder="1" applyAlignment="1">
      <alignment vertical="center" shrinkToFit="1"/>
    </xf>
    <xf numFmtId="1" fontId="79" fillId="0" borderId="6" xfId="0" applyNumberFormat="1" applyFont="1" applyBorder="1" applyAlignment="1">
      <alignment vertical="center" shrinkToFit="1"/>
    </xf>
    <xf numFmtId="165" fontId="79" fillId="0" borderId="3" xfId="0" applyNumberFormat="1" applyFont="1" applyBorder="1" applyAlignment="1">
      <alignment horizontal="left" vertical="center" shrinkToFit="1"/>
    </xf>
    <xf numFmtId="1" fontId="79" fillId="0" borderId="5" xfId="0" applyNumberFormat="1" applyFont="1" applyBorder="1" applyAlignment="1">
      <alignment vertical="center" shrinkToFit="1"/>
    </xf>
    <xf numFmtId="0" fontId="77" fillId="0" borderId="3" xfId="0" applyFont="1" applyBorder="1" applyAlignment="1">
      <alignment horizontal="left" vertical="top" wrapText="1"/>
    </xf>
    <xf numFmtId="0" fontId="77" fillId="0" borderId="6" xfId="0" applyFont="1" applyBorder="1" applyAlignment="1">
      <alignment horizontal="left" vertical="top" wrapText="1"/>
    </xf>
    <xf numFmtId="1" fontId="79" fillId="13" borderId="3" xfId="0" applyNumberFormat="1" applyFont="1" applyFill="1" applyBorder="1" applyAlignment="1">
      <alignment horizontal="center" vertical="top" shrinkToFit="1"/>
    </xf>
    <xf numFmtId="165" fontId="79" fillId="0" borderId="4" xfId="0" applyNumberFormat="1" applyFont="1" applyBorder="1" applyAlignment="1">
      <alignment horizontal="left" vertical="top" shrinkToFit="1"/>
    </xf>
    <xf numFmtId="1" fontId="79" fillId="0" borderId="7" xfId="0" applyNumberFormat="1" applyFont="1" applyBorder="1" applyAlignment="1">
      <alignment vertical="top" shrinkToFit="1"/>
    </xf>
    <xf numFmtId="1" fontId="79" fillId="9" borderId="4" xfId="0" applyNumberFormat="1" applyFont="1" applyFill="1" applyBorder="1" applyAlignment="1">
      <alignment horizontal="center" vertical="top" shrinkToFit="1"/>
    </xf>
    <xf numFmtId="1" fontId="79" fillId="0" borderId="2" xfId="0" applyNumberFormat="1" applyFont="1" applyBorder="1" applyAlignment="1">
      <alignment vertical="top" shrinkToFit="1"/>
    </xf>
    <xf numFmtId="0" fontId="77" fillId="12" borderId="4" xfId="0" applyFont="1" applyFill="1" applyBorder="1" applyAlignment="1">
      <alignment horizontal="center" wrapText="1"/>
    </xf>
    <xf numFmtId="0" fontId="77" fillId="15" borderId="2" xfId="0" applyFont="1" applyFill="1" applyBorder="1" applyAlignment="1">
      <alignment wrapText="1"/>
    </xf>
    <xf numFmtId="0" fontId="77" fillId="15" borderId="7" xfId="0" applyFont="1" applyFill="1" applyBorder="1" applyAlignment="1">
      <alignment wrapText="1"/>
    </xf>
    <xf numFmtId="0" fontId="77" fillId="9" borderId="3" xfId="0" applyFont="1" applyFill="1" applyBorder="1" applyAlignment="1">
      <alignment horizontal="center" wrapText="1"/>
    </xf>
    <xf numFmtId="0" fontId="77" fillId="15" borderId="5" xfId="0" applyFont="1" applyFill="1" applyBorder="1" applyAlignment="1">
      <alignment wrapText="1"/>
    </xf>
    <xf numFmtId="0" fontId="77" fillId="15" borderId="6" xfId="0" applyFont="1" applyFill="1" applyBorder="1" applyAlignment="1">
      <alignment wrapText="1"/>
    </xf>
    <xf numFmtId="0" fontId="77" fillId="12" borderId="3" xfId="0" applyFont="1" applyFill="1" applyBorder="1" applyAlignment="1">
      <alignment horizontal="center" wrapText="1"/>
    </xf>
    <xf numFmtId="0" fontId="77" fillId="9" borderId="3" xfId="0" applyFont="1" applyFill="1" applyBorder="1" applyAlignment="1">
      <alignment horizontal="center" vertical="center" wrapText="1"/>
    </xf>
    <xf numFmtId="0" fontId="77" fillId="15" borderId="5" xfId="0" applyFont="1" applyFill="1" applyBorder="1" applyAlignment="1">
      <alignment vertical="center" wrapText="1"/>
    </xf>
    <xf numFmtId="0" fontId="77" fillId="15" borderId="6" xfId="0" applyFont="1" applyFill="1" applyBorder="1" applyAlignment="1">
      <alignment vertical="center" wrapText="1"/>
    </xf>
    <xf numFmtId="0" fontId="77" fillId="0" borderId="4" xfId="0" applyFont="1" applyBorder="1" applyAlignment="1">
      <alignment horizontal="left" vertical="top" wrapText="1"/>
    </xf>
    <xf numFmtId="0" fontId="77" fillId="0" borderId="7" xfId="0" applyFont="1" applyBorder="1" applyAlignment="1">
      <alignment horizontal="left" vertical="top" wrapText="1"/>
    </xf>
    <xf numFmtId="165" fontId="79" fillId="13" borderId="4" xfId="0" applyNumberFormat="1" applyFont="1" applyFill="1" applyBorder="1" applyAlignment="1">
      <alignment horizontal="left" vertical="top" shrinkToFit="1"/>
    </xf>
    <xf numFmtId="1" fontId="79" fillId="13" borderId="2" xfId="0" applyNumberFormat="1" applyFont="1" applyFill="1" applyBorder="1" applyAlignment="1">
      <alignment vertical="top" shrinkToFit="1"/>
    </xf>
    <xf numFmtId="0" fontId="77" fillId="9" borderId="0" xfId="0" applyFont="1" applyFill="1" applyAlignment="1">
      <alignment horizontal="center" vertical="top"/>
    </xf>
    <xf numFmtId="0" fontId="77" fillId="8" borderId="3" xfId="0" applyFont="1" applyFill="1" applyBorder="1" applyAlignment="1">
      <alignment horizontal="center" wrapText="1"/>
    </xf>
    <xf numFmtId="1" fontId="79" fillId="3" borderId="3" xfId="0" applyNumberFormat="1" applyFont="1" applyFill="1" applyBorder="1" applyAlignment="1">
      <alignment horizontal="center" vertical="top" shrinkToFit="1"/>
    </xf>
    <xf numFmtId="1" fontId="79" fillId="16" borderId="3" xfId="0" applyNumberFormat="1" applyFont="1" applyFill="1" applyBorder="1" applyAlignment="1">
      <alignment horizontal="center" vertical="top" shrinkToFit="1"/>
    </xf>
    <xf numFmtId="166" fontId="93" fillId="14" borderId="3" xfId="0" applyNumberFormat="1" applyFont="1" applyFill="1" applyBorder="1" applyAlignment="1">
      <alignment horizontal="left" vertical="top" shrinkToFit="1"/>
    </xf>
    <xf numFmtId="0" fontId="94" fillId="14" borderId="3" xfId="0" applyFont="1" applyFill="1" applyBorder="1" applyAlignment="1">
      <alignment vertical="top" wrapText="1"/>
    </xf>
    <xf numFmtId="0" fontId="94" fillId="14" borderId="6" xfId="0" applyFont="1" applyFill="1" applyBorder="1" applyAlignment="1">
      <alignment vertical="top" wrapText="1"/>
    </xf>
    <xf numFmtId="164" fontId="111" fillId="12" borderId="0" xfId="0" applyNumberFormat="1" applyFont="1" applyFill="1" applyAlignment="1">
      <alignment horizontal="center"/>
    </xf>
    <xf numFmtId="0" fontId="94" fillId="15" borderId="3" xfId="0" applyFont="1" applyFill="1" applyBorder="1" applyAlignment="1">
      <alignment horizontal="left" vertical="top" wrapText="1"/>
    </xf>
    <xf numFmtId="0" fontId="94" fillId="15" borderId="3" xfId="0" applyFont="1" applyFill="1" applyBorder="1" applyAlignment="1">
      <alignment vertical="top" wrapText="1"/>
    </xf>
    <xf numFmtId="0" fontId="94" fillId="15" borderId="6" xfId="0" applyFont="1" applyFill="1" applyBorder="1" applyAlignment="1">
      <alignment vertical="top" wrapText="1"/>
    </xf>
    <xf numFmtId="0" fontId="101" fillId="12" borderId="3" xfId="0" applyFont="1" applyFill="1" applyBorder="1" applyAlignment="1">
      <alignment horizontal="center" vertical="top" wrapText="1"/>
    </xf>
    <xf numFmtId="0" fontId="101" fillId="15" borderId="5" xfId="0" applyFont="1" applyFill="1" applyBorder="1" applyAlignment="1">
      <alignment horizontal="center" vertical="top" wrapText="1"/>
    </xf>
    <xf numFmtId="0" fontId="101" fillId="15" borderId="6" xfId="0" applyFont="1" applyFill="1" applyBorder="1" applyAlignment="1">
      <alignment horizontal="center" wrapText="1"/>
    </xf>
    <xf numFmtId="165" fontId="83" fillId="13" borderId="3" xfId="0" applyNumberFormat="1" applyFont="1" applyFill="1" applyBorder="1" applyAlignment="1">
      <alignment horizontal="left" vertical="top" shrinkToFit="1"/>
    </xf>
    <xf numFmtId="0" fontId="97" fillId="13" borderId="3" xfId="0" applyFont="1" applyFill="1" applyBorder="1" applyAlignment="1">
      <alignment vertical="top" wrapText="1"/>
    </xf>
    <xf numFmtId="0" fontId="97" fillId="13" borderId="6" xfId="0" applyFont="1" applyFill="1" applyBorder="1" applyAlignment="1">
      <alignment vertical="top" wrapText="1"/>
    </xf>
    <xf numFmtId="1" fontId="83" fillId="13" borderId="3" xfId="0" applyNumberFormat="1" applyFont="1" applyFill="1" applyBorder="1" applyAlignment="1">
      <alignment horizontal="center" vertical="top" shrinkToFit="1"/>
    </xf>
    <xf numFmtId="1" fontId="83" fillId="13" borderId="5" xfId="0" applyNumberFormat="1" applyFont="1" applyFill="1" applyBorder="1" applyAlignment="1">
      <alignment horizontal="center" vertical="top" shrinkToFit="1"/>
    </xf>
    <xf numFmtId="1" fontId="83" fillId="0" borderId="6" xfId="0" applyNumberFormat="1" applyFont="1" applyBorder="1" applyAlignment="1">
      <alignment horizontal="center" vertical="top" shrinkToFit="1"/>
    </xf>
    <xf numFmtId="165" fontId="83" fillId="0" borderId="3" xfId="0" applyNumberFormat="1" applyFont="1" applyBorder="1" applyAlignment="1">
      <alignment horizontal="left" vertical="top" shrinkToFit="1"/>
    </xf>
    <xf numFmtId="0" fontId="97" fillId="0" borderId="3" xfId="0" applyFont="1" applyBorder="1" applyAlignment="1">
      <alignment vertical="top" wrapText="1"/>
    </xf>
    <xf numFmtId="0" fontId="97" fillId="0" borderId="6" xfId="0" applyFont="1" applyBorder="1" applyAlignment="1">
      <alignment vertical="top" wrapText="1"/>
    </xf>
    <xf numFmtId="1" fontId="83" fillId="9" borderId="3" xfId="0" applyNumberFormat="1" applyFont="1" applyFill="1" applyBorder="1" applyAlignment="1">
      <alignment horizontal="center" vertical="top" shrinkToFit="1"/>
    </xf>
    <xf numFmtId="1" fontId="83" fillId="0" borderId="5" xfId="0" applyNumberFormat="1" applyFont="1" applyBorder="1" applyAlignment="1">
      <alignment horizontal="center" vertical="top" shrinkToFit="1"/>
    </xf>
    <xf numFmtId="0" fontId="101" fillId="13" borderId="6" xfId="0" applyFont="1" applyFill="1" applyBorder="1" applyAlignment="1">
      <alignment vertical="top" wrapText="1"/>
    </xf>
    <xf numFmtId="0" fontId="101" fillId="0" borderId="3" xfId="0" applyFont="1" applyBorder="1" applyAlignment="1">
      <alignment vertical="top" wrapText="1"/>
    </xf>
    <xf numFmtId="0" fontId="101" fillId="0" borderId="6" xfId="0" applyFont="1" applyBorder="1" applyAlignment="1">
      <alignment vertical="top" wrapText="1"/>
    </xf>
    <xf numFmtId="165" fontId="83" fillId="0" borderId="4" xfId="0" applyNumberFormat="1" applyFont="1" applyBorder="1" applyAlignment="1">
      <alignment horizontal="left" vertical="top" shrinkToFit="1"/>
    </xf>
    <xf numFmtId="1" fontId="83" fillId="0" borderId="2" xfId="0" applyNumberFormat="1" applyFont="1" applyBorder="1" applyAlignment="1">
      <alignment horizontal="center" vertical="top" shrinkToFit="1"/>
    </xf>
    <xf numFmtId="1" fontId="83" fillId="0" borderId="7" xfId="0" applyNumberFormat="1" applyFont="1" applyBorder="1" applyAlignment="1">
      <alignment horizontal="center" vertical="top" shrinkToFit="1"/>
    </xf>
    <xf numFmtId="0" fontId="97" fillId="0" borderId="4" xfId="0" applyFont="1" applyBorder="1" applyAlignment="1">
      <alignment vertical="top" wrapText="1"/>
    </xf>
    <xf numFmtId="1" fontId="83" fillId="9" borderId="4" xfId="0" applyNumberFormat="1" applyFont="1" applyFill="1" applyBorder="1" applyAlignment="1">
      <alignment horizontal="center" vertical="top" shrinkToFit="1"/>
    </xf>
    <xf numFmtId="165" fontId="83" fillId="13" borderId="4" xfId="0" applyNumberFormat="1" applyFont="1" applyFill="1" applyBorder="1" applyAlignment="1">
      <alignment horizontal="left" vertical="top" shrinkToFit="1"/>
    </xf>
    <xf numFmtId="0" fontId="97" fillId="13" borderId="4" xfId="0" applyFont="1" applyFill="1" applyBorder="1" applyAlignment="1">
      <alignment vertical="top" wrapText="1"/>
    </xf>
    <xf numFmtId="0" fontId="101" fillId="13" borderId="7" xfId="0" applyFont="1" applyFill="1" applyBorder="1" applyAlignment="1">
      <alignment vertical="top" wrapText="1"/>
    </xf>
    <xf numFmtId="1" fontId="83" fillId="13" borderId="4" xfId="0" applyNumberFormat="1" applyFont="1" applyFill="1" applyBorder="1" applyAlignment="1">
      <alignment horizontal="center" vertical="top" shrinkToFit="1"/>
    </xf>
    <xf numFmtId="1" fontId="83" fillId="13" borderId="2" xfId="0" applyNumberFormat="1" applyFont="1" applyFill="1" applyBorder="1" applyAlignment="1">
      <alignment horizontal="center" vertical="top" shrinkToFit="1"/>
    </xf>
    <xf numFmtId="0" fontId="101" fillId="0" borderId="4" xfId="0" applyFont="1" applyBorder="1" applyAlignment="1">
      <alignment vertical="top" wrapText="1"/>
    </xf>
    <xf numFmtId="0" fontId="101" fillId="0" borderId="7" xfId="0" applyFont="1" applyBorder="1" applyAlignment="1">
      <alignment vertical="top" wrapText="1"/>
    </xf>
    <xf numFmtId="1" fontId="83" fillId="0" borderId="6" xfId="0" applyNumberFormat="1" applyFont="1" applyBorder="1" applyAlignment="1">
      <alignment horizontal="center" vertical="center" shrinkToFit="1"/>
    </xf>
    <xf numFmtId="1" fontId="83" fillId="17" borderId="3" xfId="0" applyNumberFormat="1" applyFont="1" applyFill="1" applyBorder="1" applyAlignment="1">
      <alignment horizontal="center" vertical="top" shrinkToFit="1"/>
    </xf>
    <xf numFmtId="1" fontId="83" fillId="17" borderId="4" xfId="0" applyNumberFormat="1" applyFont="1" applyFill="1" applyBorder="1" applyAlignment="1">
      <alignment horizontal="center" vertical="top" shrinkToFit="1"/>
    </xf>
    <xf numFmtId="0" fontId="101" fillId="13" borderId="3" xfId="0" applyFont="1" applyFill="1" applyBorder="1" applyAlignment="1">
      <alignment vertical="top" wrapText="1"/>
    </xf>
    <xf numFmtId="0" fontId="101" fillId="15" borderId="6" xfId="0" applyFont="1" applyFill="1" applyBorder="1" applyAlignment="1">
      <alignment vertical="top" wrapText="1"/>
    </xf>
    <xf numFmtId="0" fontId="101" fillId="15" borderId="6" xfId="0" applyFont="1" applyFill="1" applyBorder="1" applyAlignment="1">
      <alignment horizontal="center" vertical="center" wrapText="1"/>
    </xf>
    <xf numFmtId="1" fontId="95" fillId="0" borderId="6" xfId="0" applyNumberFormat="1" applyFont="1" applyBorder="1" applyAlignment="1">
      <alignment vertical="top" wrapText="1"/>
    </xf>
    <xf numFmtId="1" fontId="95" fillId="0" borderId="7" xfId="0" applyNumberFormat="1" applyFont="1" applyBorder="1" applyAlignment="1">
      <alignment vertical="top" wrapText="1"/>
    </xf>
    <xf numFmtId="1" fontId="95" fillId="0" borderId="6" xfId="0" applyNumberFormat="1" applyFont="1" applyBorder="1" applyAlignment="1">
      <alignment horizontal="left" vertical="top" wrapText="1"/>
    </xf>
    <xf numFmtId="1" fontId="83" fillId="0" borderId="7" xfId="0" applyNumberFormat="1" applyFont="1" applyBorder="1" applyAlignment="1">
      <alignment horizontal="center" vertical="center" shrinkToFit="1"/>
    </xf>
    <xf numFmtId="0" fontId="97" fillId="0" borderId="3" xfId="0" applyFont="1" applyBorder="1" applyAlignment="1">
      <alignment horizontal="left" vertical="top" wrapText="1"/>
    </xf>
    <xf numFmtId="0" fontId="101" fillId="0" borderId="6" xfId="0" applyFont="1" applyBorder="1" applyAlignment="1">
      <alignment horizontal="left" vertical="top" wrapText="1"/>
    </xf>
    <xf numFmtId="0" fontId="101" fillId="9" borderId="0" xfId="0" applyFont="1" applyFill="1" applyAlignment="1">
      <alignment horizontal="center" vertical="top"/>
    </xf>
    <xf numFmtId="0" fontId="101" fillId="0" borderId="0" xfId="0" applyFont="1" applyAlignment="1">
      <alignment horizontal="center" vertical="top"/>
    </xf>
    <xf numFmtId="164" fontId="71" fillId="8" borderId="0" xfId="1" applyNumberFormat="1" applyFont="1" applyFill="1" applyAlignment="1">
      <alignment wrapText="1"/>
    </xf>
    <xf numFmtId="0" fontId="63" fillId="11" borderId="0" xfId="1" quotePrefix="1" applyFont="1" applyFill="1" applyAlignment="1"/>
    <xf numFmtId="0" fontId="63" fillId="11" borderId="0" xfId="1" applyFont="1" applyFill="1" applyAlignment="1">
      <alignment horizontal="left"/>
    </xf>
    <xf numFmtId="164" fontId="5" fillId="0" borderId="0" xfId="0" applyNumberFormat="1" applyFont="1" applyAlignment="1">
      <alignment horizontal="left" vertical="top"/>
    </xf>
    <xf numFmtId="164" fontId="75" fillId="8" borderId="0" xfId="0" applyNumberFormat="1" applyFont="1" applyFill="1" applyAlignment="1">
      <alignment vertical="top"/>
    </xf>
    <xf numFmtId="0" fontId="75" fillId="8" borderId="0" xfId="0" applyFont="1" applyFill="1" applyAlignment="1">
      <alignment vertical="top"/>
    </xf>
    <xf numFmtId="164" fontId="75" fillId="8" borderId="0" xfId="0" applyNumberFormat="1" applyFont="1" applyFill="1"/>
    <xf numFmtId="0" fontId="75" fillId="8" borderId="0" xfId="0" applyFont="1" applyFill="1"/>
    <xf numFmtId="0" fontId="113" fillId="19" borderId="0" xfId="0" applyFont="1" applyFill="1" applyAlignment="1">
      <alignment horizontal="left" vertical="center" wrapText="1"/>
    </xf>
    <xf numFmtId="0" fontId="113" fillId="19" borderId="0" xfId="0" applyFont="1" applyFill="1" applyAlignment="1">
      <alignment horizontal="center" vertical="center" wrapText="1"/>
    </xf>
    <xf numFmtId="0" fontId="112" fillId="18" borderId="0" xfId="0" applyFont="1" applyFill="1" applyAlignment="1">
      <alignment horizontal="left" vertical="center" wrapText="1"/>
    </xf>
    <xf numFmtId="0" fontId="112" fillId="18" borderId="0" xfId="0" applyFont="1" applyFill="1" applyAlignment="1">
      <alignment horizontal="center" vertical="center" wrapText="1"/>
    </xf>
    <xf numFmtId="0" fontId="112" fillId="18" borderId="0" xfId="0" applyFont="1" applyFill="1" applyAlignment="1">
      <alignment horizontal="left" vertical="top" wrapText="1"/>
    </xf>
    <xf numFmtId="0" fontId="112" fillId="18" borderId="0" xfId="0" applyFont="1" applyFill="1" applyAlignment="1">
      <alignment horizontal="center" vertical="top"/>
    </xf>
    <xf numFmtId="0" fontId="112" fillId="9" borderId="0" xfId="0" applyFont="1" applyFill="1" applyAlignment="1">
      <alignment horizontal="left" vertical="top" wrapText="1"/>
    </xf>
    <xf numFmtId="0" fontId="112" fillId="0" borderId="0" xfId="0" applyFont="1" applyAlignment="1">
      <alignment vertical="top"/>
    </xf>
    <xf numFmtId="0" fontId="112" fillId="0" borderId="0" xfId="0" applyFont="1" applyAlignment="1">
      <alignment horizontal="left" vertical="top" wrapText="1"/>
    </xf>
    <xf numFmtId="0" fontId="95" fillId="7" borderId="0" xfId="0" applyFont="1" applyFill="1"/>
    <xf numFmtId="0" fontId="95" fillId="7" borderId="0" xfId="0" applyFont="1" applyFill="1" applyAlignment="1">
      <alignment horizontal="left"/>
    </xf>
    <xf numFmtId="0" fontId="95" fillId="7" borderId="0" xfId="0" applyFont="1" applyFill="1" applyAlignment="1">
      <alignment horizontal="center"/>
    </xf>
    <xf numFmtId="14" fontId="101" fillId="0" borderId="0" xfId="0" quotePrefix="1" applyNumberFormat="1" applyFont="1" applyAlignment="1">
      <alignment horizontal="center" vertical="top"/>
    </xf>
    <xf numFmtId="0" fontId="101" fillId="0" borderId="0" xfId="0" quotePrefix="1" applyFont="1" applyAlignment="1">
      <alignment horizontal="center" vertical="top" wrapText="1"/>
    </xf>
    <xf numFmtId="0" fontId="101" fillId="0" borderId="0" xfId="0" applyFont="1"/>
    <xf numFmtId="164" fontId="101" fillId="0" borderId="0" xfId="0" applyNumberFormat="1" applyFont="1" applyAlignment="1">
      <alignment horizontal="center" vertical="top"/>
    </xf>
    <xf numFmtId="164" fontId="101" fillId="0" borderId="0" xfId="0" applyNumberFormat="1" applyFont="1" applyAlignment="1">
      <alignment horizontal="center"/>
    </xf>
    <xf numFmtId="0" fontId="101" fillId="18" borderId="0" xfId="0" applyFont="1" applyFill="1"/>
    <xf numFmtId="164" fontId="116" fillId="18" borderId="0" xfId="0" applyNumberFormat="1" applyFont="1" applyFill="1"/>
    <xf numFmtId="164" fontId="111" fillId="18" borderId="0" xfId="0" applyNumberFormat="1" applyFont="1" applyFill="1"/>
    <xf numFmtId="0" fontId="112" fillId="0" borderId="0" xfId="0" applyFont="1" applyAlignment="1">
      <alignment horizontal="center"/>
    </xf>
    <xf numFmtId="0" fontId="112" fillId="0" borderId="0" xfId="0" applyFont="1"/>
    <xf numFmtId="0" fontId="112" fillId="0" borderId="0" xfId="0" applyFont="1" applyAlignment="1">
      <alignment horizontal="right"/>
    </xf>
    <xf numFmtId="0" fontId="119" fillId="0" borderId="0" xfId="0" applyFont="1" applyAlignment="1">
      <alignment horizontal="left" vertical="center"/>
    </xf>
    <xf numFmtId="0" fontId="112" fillId="0" borderId="0" xfId="0" applyFont="1" applyAlignment="1">
      <alignment vertical="center"/>
    </xf>
    <xf numFmtId="0" fontId="119" fillId="0" borderId="0" xfId="0" applyFont="1" applyAlignment="1">
      <alignment horizontal="justify" vertical="center"/>
    </xf>
    <xf numFmtId="0" fontId="119" fillId="0" borderId="0" xfId="0" applyFont="1" applyAlignment="1">
      <alignment horizontal="left"/>
    </xf>
    <xf numFmtId="0" fontId="119" fillId="0" borderId="0" xfId="0" applyFont="1"/>
    <xf numFmtId="0" fontId="40" fillId="3" borderId="0" xfId="0" applyFont="1" applyFill="1" applyAlignment="1">
      <alignment horizontal="left" vertical="top" wrapText="1"/>
    </xf>
    <xf numFmtId="0" fontId="77" fillId="13" borderId="0" xfId="0" applyFont="1" applyFill="1" applyAlignment="1">
      <alignment horizontal="left" vertical="top" wrapText="1"/>
    </xf>
    <xf numFmtId="0" fontId="77" fillId="13" borderId="0" xfId="0" applyFont="1" applyFill="1" applyAlignment="1">
      <alignment horizontal="left" vertical="top"/>
    </xf>
    <xf numFmtId="0" fontId="77" fillId="12" borderId="0" xfId="0" applyFont="1" applyFill="1" applyAlignment="1">
      <alignment horizontal="left" vertical="top" wrapText="1"/>
    </xf>
    <xf numFmtId="0" fontId="79" fillId="13" borderId="0" xfId="0" applyFont="1" applyFill="1" applyAlignment="1">
      <alignment horizontal="left" vertical="top" wrapText="1"/>
    </xf>
    <xf numFmtId="0" fontId="87" fillId="0" borderId="0" xfId="0" applyFont="1" applyAlignment="1">
      <alignment horizontal="left" vertical="top" wrapText="1"/>
    </xf>
    <xf numFmtId="0" fontId="87" fillId="0" borderId="0" xfId="0" applyFont="1" applyAlignment="1">
      <alignment horizontal="center" vertical="top" wrapText="1"/>
    </xf>
    <xf numFmtId="0" fontId="82" fillId="13" borderId="0" xfId="0" applyFont="1" applyFill="1" applyAlignment="1">
      <alignment horizontal="left" vertical="top" wrapText="1"/>
    </xf>
    <xf numFmtId="0" fontId="85" fillId="0" borderId="0" xfId="0" applyFont="1" applyAlignment="1">
      <alignment horizontal="center" vertical="top" wrapText="1"/>
    </xf>
    <xf numFmtId="0" fontId="80" fillId="0" borderId="0" xfId="0" applyFont="1" applyAlignment="1">
      <alignment horizontal="center" vertical="top" wrapText="1"/>
    </xf>
    <xf numFmtId="0" fontId="82" fillId="0" borderId="0" xfId="0" applyFont="1" applyAlignment="1">
      <alignment horizontal="center" vertical="top" wrapText="1"/>
    </xf>
    <xf numFmtId="0" fontId="40" fillId="3" borderId="0" xfId="0" applyFont="1" applyFill="1" applyAlignment="1">
      <alignment horizontal="left" vertical="center" wrapText="1"/>
    </xf>
    <xf numFmtId="0" fontId="77" fillId="0" borderId="0" xfId="0" applyFont="1" applyAlignment="1">
      <alignment horizontal="center" vertical="top"/>
    </xf>
    <xf numFmtId="0" fontId="35" fillId="3" borderId="0" xfId="0" applyFont="1" applyFill="1" applyAlignment="1">
      <alignment horizontal="left" vertical="center" wrapText="1"/>
    </xf>
    <xf numFmtId="0" fontId="45" fillId="11" borderId="0" xfId="1" applyFont="1" applyFill="1" applyBorder="1" applyAlignment="1">
      <alignment horizontal="left"/>
    </xf>
    <xf numFmtId="0" fontId="81" fillId="0" borderId="0" xfId="0" applyFont="1" applyAlignment="1">
      <alignment vertical="top" wrapText="1"/>
    </xf>
    <xf numFmtId="0" fontId="120" fillId="0" borderId="0" xfId="0" applyFont="1" applyAlignment="1">
      <alignment vertical="top" wrapText="1"/>
    </xf>
    <xf numFmtId="0" fontId="121" fillId="0" borderId="0" xfId="0" applyFont="1" applyAlignment="1">
      <alignment vertical="top" wrapText="1"/>
    </xf>
    <xf numFmtId="164" fontId="91" fillId="9" borderId="0" xfId="0" applyNumberFormat="1" applyFont="1" applyFill="1" applyAlignment="1">
      <alignment horizontal="center" wrapText="1"/>
    </xf>
    <xf numFmtId="164" fontId="76" fillId="0" borderId="0" xfId="0" applyNumberFormat="1" applyFont="1" applyAlignment="1">
      <alignment horizontal="center" wrapText="1"/>
    </xf>
    <xf numFmtId="0" fontId="91" fillId="0" borderId="0" xfId="0" applyFont="1" applyAlignment="1">
      <alignment horizontal="left" wrapText="1"/>
    </xf>
    <xf numFmtId="0" fontId="91" fillId="0" borderId="0" xfId="0" applyFont="1" applyAlignment="1">
      <alignment horizontal="center" wrapText="1"/>
    </xf>
    <xf numFmtId="164" fontId="40" fillId="0" borderId="0" xfId="0" applyNumberFormat="1" applyFont="1" applyAlignment="1">
      <alignment horizontal="center" wrapText="1"/>
    </xf>
    <xf numFmtId="164" fontId="122" fillId="13" borderId="0" xfId="0" applyNumberFormat="1" applyFont="1" applyFill="1" applyAlignment="1">
      <alignment horizontal="left" vertical="top" wrapText="1"/>
    </xf>
    <xf numFmtId="0" fontId="37" fillId="4" borderId="0" xfId="0" applyFont="1" applyFill="1" applyAlignment="1">
      <alignment horizontal="center" vertical="top" wrapText="1"/>
    </xf>
    <xf numFmtId="0" fontId="37" fillId="0" borderId="0" xfId="0" applyFont="1" applyAlignment="1">
      <alignment horizontal="left" vertical="top" wrapText="1"/>
    </xf>
    <xf numFmtId="0" fontId="33" fillId="0" borderId="0" xfId="0" applyFont="1" applyAlignment="1">
      <alignment horizontal="left" vertical="top" wrapText="1"/>
    </xf>
    <xf numFmtId="0" fontId="37" fillId="0" borderId="0" xfId="0" applyFont="1" applyAlignment="1">
      <alignment horizontal="left" vertical="top"/>
    </xf>
    <xf numFmtId="0" fontId="60" fillId="0" borderId="0" xfId="0" applyFont="1" applyAlignment="1">
      <alignment horizontal="left"/>
    </xf>
    <xf numFmtId="0" fontId="60" fillId="0" borderId="0" xfId="0" applyFont="1" applyAlignment="1">
      <alignment horizontal="left" vertical="center" wrapText="1"/>
    </xf>
    <xf numFmtId="0" fontId="72" fillId="0" borderId="0" xfId="0" applyFont="1" applyAlignment="1">
      <alignment horizontal="left" vertical="top" wrapText="1"/>
    </xf>
    <xf numFmtId="0" fontId="61" fillId="0" borderId="0" xfId="0" applyFont="1" applyAlignment="1">
      <alignment horizontal="left" vertical="center" wrapText="1"/>
    </xf>
    <xf numFmtId="0" fontId="61" fillId="0" borderId="0" xfId="0" applyFont="1" applyAlignment="1">
      <alignment horizontal="left" vertical="center"/>
    </xf>
    <xf numFmtId="0" fontId="63" fillId="5" borderId="0" xfId="0" applyFont="1" applyFill="1" applyAlignment="1">
      <alignment horizontal="left" vertical="center" wrapText="1"/>
    </xf>
    <xf numFmtId="14" fontId="62" fillId="0" borderId="0" xfId="0" quotePrefix="1" applyNumberFormat="1" applyFont="1" applyAlignment="1">
      <alignment horizontal="left" vertical="center"/>
    </xf>
    <xf numFmtId="14" fontId="62" fillId="0" borderId="0" xfId="0" applyNumberFormat="1" applyFont="1" applyAlignment="1">
      <alignment horizontal="left" vertical="center"/>
    </xf>
    <xf numFmtId="2" fontId="62" fillId="0" borderId="0" xfId="0" quotePrefix="1" applyNumberFormat="1" applyFont="1" applyAlignment="1">
      <alignment horizontal="center" vertical="center"/>
    </xf>
    <xf numFmtId="2" fontId="62" fillId="0" borderId="0" xfId="0" applyNumberFormat="1" applyFont="1" applyAlignment="1">
      <alignment horizontal="center" vertical="center"/>
    </xf>
    <xf numFmtId="0" fontId="60" fillId="0" borderId="0" xfId="0" applyFont="1" applyAlignment="1">
      <alignment horizontal="center"/>
    </xf>
    <xf numFmtId="0" fontId="61" fillId="0" borderId="0" xfId="0" applyFont="1" applyAlignment="1">
      <alignment horizontal="center"/>
    </xf>
    <xf numFmtId="0" fontId="61" fillId="0" borderId="0" xfId="0" applyFont="1" applyAlignment="1">
      <alignment horizontal="center" vertical="center"/>
    </xf>
    <xf numFmtId="0" fontId="62" fillId="0" borderId="0" xfId="0" applyFont="1" applyAlignment="1">
      <alignment horizontal="left" vertical="center"/>
    </xf>
    <xf numFmtId="0" fontId="32" fillId="0" borderId="0" xfId="0" applyFont="1" applyAlignment="1">
      <alignment horizontal="center" wrapText="1"/>
    </xf>
    <xf numFmtId="0" fontId="62" fillId="0" borderId="0" xfId="0" applyFont="1" applyAlignment="1">
      <alignment horizontal="left"/>
    </xf>
    <xf numFmtId="0" fontId="62" fillId="0" borderId="0" xfId="0" applyFont="1" applyAlignment="1">
      <alignment horizontal="right"/>
    </xf>
    <xf numFmtId="0" fontId="65" fillId="0" borderId="0" xfId="0" applyFont="1" applyAlignment="1">
      <alignment horizontal="center"/>
    </xf>
    <xf numFmtId="0" fontId="101" fillId="9" borderId="0" xfId="0" quotePrefix="1" applyFont="1" applyFill="1" applyAlignment="1">
      <alignment horizontal="left" vertical="top" wrapText="1"/>
    </xf>
    <xf numFmtId="0" fontId="114" fillId="0" borderId="0" xfId="0" applyFont="1" applyAlignment="1">
      <alignment horizontal="left" vertical="top" wrapText="1"/>
    </xf>
    <xf numFmtId="0" fontId="119" fillId="0" borderId="0" xfId="0" applyFont="1" applyAlignment="1">
      <alignment horizontal="left" vertical="center"/>
    </xf>
    <xf numFmtId="0" fontId="112" fillId="18" borderId="0" xfId="0" applyFont="1" applyFill="1" applyAlignment="1">
      <alignment horizontal="left" vertical="top"/>
    </xf>
    <xf numFmtId="0" fontId="112" fillId="18" borderId="0" xfId="0" applyFont="1" applyFill="1" applyAlignment="1">
      <alignment horizontal="center" wrapText="1"/>
    </xf>
    <xf numFmtId="0" fontId="119" fillId="0" borderId="0" xfId="0" applyFont="1" applyAlignment="1">
      <alignment horizontal="left" vertical="center" wrapText="1"/>
    </xf>
    <xf numFmtId="2" fontId="119" fillId="0" borderId="0" xfId="0" applyNumberFormat="1" applyFont="1" applyAlignment="1">
      <alignment horizontal="right" vertical="center"/>
    </xf>
    <xf numFmtId="0" fontId="119" fillId="0" borderId="0" xfId="0" applyFont="1" applyAlignment="1">
      <alignment horizontal="right" vertical="center"/>
    </xf>
    <xf numFmtId="14" fontId="119" fillId="0" borderId="0" xfId="0" applyNumberFormat="1" applyFont="1" applyAlignment="1">
      <alignment horizontal="left" vertical="center"/>
    </xf>
    <xf numFmtId="164" fontId="112" fillId="18" borderId="0" xfId="0" applyNumberFormat="1" applyFont="1" applyFill="1" applyAlignment="1">
      <alignment horizontal="center" vertical="top"/>
    </xf>
    <xf numFmtId="0" fontId="112" fillId="0" borderId="0" xfId="0" applyFont="1" applyAlignment="1">
      <alignment horizontal="center"/>
    </xf>
    <xf numFmtId="0" fontId="101" fillId="0" borderId="0" xfId="0" applyFont="1" applyAlignment="1">
      <alignment horizontal="center" wrapText="1"/>
    </xf>
    <xf numFmtId="0" fontId="101" fillId="0" borderId="0" xfId="0" applyFont="1" applyAlignment="1">
      <alignment horizontal="center"/>
    </xf>
    <xf numFmtId="0" fontId="101" fillId="9" borderId="0" xfId="0" applyFont="1" applyFill="1" applyAlignment="1">
      <alignment horizontal="left" vertical="top" wrapText="1"/>
    </xf>
    <xf numFmtId="0" fontId="115" fillId="0" borderId="0" xfId="0" applyFont="1" applyAlignment="1">
      <alignment horizontal="left" vertical="top" wrapText="1"/>
    </xf>
    <xf numFmtId="0" fontId="101" fillId="18" borderId="0" xfId="0" applyFont="1" applyFill="1" applyAlignment="1">
      <alignment horizontal="left"/>
    </xf>
    <xf numFmtId="0" fontId="118" fillId="0" borderId="0" xfId="0" applyFont="1" applyAlignment="1">
      <alignment horizontal="center"/>
    </xf>
    <xf numFmtId="0" fontId="118" fillId="0" borderId="0" xfId="0" applyFont="1" applyAlignment="1">
      <alignment horizontal="center" vertical="center"/>
    </xf>
    <xf numFmtId="0" fontId="118" fillId="0" borderId="0" xfId="0" applyFont="1" applyAlignment="1">
      <alignment horizontal="center" vertical="center" wrapText="1"/>
    </xf>
    <xf numFmtId="0" fontId="119" fillId="0" borderId="0" xfId="0" applyFont="1" applyAlignment="1">
      <alignment horizontal="left"/>
    </xf>
    <xf numFmtId="0" fontId="60" fillId="0" borderId="0" xfId="0" applyFont="1" applyAlignment="1">
      <alignment horizontal="left" vertical="top"/>
    </xf>
    <xf numFmtId="0" fontId="113" fillId="19" borderId="0" xfId="0" applyFont="1" applyFill="1" applyAlignment="1">
      <alignment horizontal="center" vertical="center"/>
    </xf>
    <xf numFmtId="0" fontId="113" fillId="19" borderId="0" xfId="0" applyFont="1" applyFill="1" applyAlignment="1">
      <alignment horizontal="left" vertical="center" wrapText="1"/>
    </xf>
    <xf numFmtId="0" fontId="112" fillId="9" borderId="0" xfId="0" applyFont="1" applyFill="1" applyAlignment="1">
      <alignment horizontal="left" vertical="top" wrapText="1"/>
    </xf>
    <xf numFmtId="0" fontId="112" fillId="0" borderId="0" xfId="0" applyFont="1" applyAlignment="1">
      <alignment horizontal="left" vertical="top" wrapText="1"/>
    </xf>
    <xf numFmtId="0" fontId="112" fillId="0" borderId="0" xfId="0" applyFont="1" applyAlignment="1">
      <alignment horizontal="right"/>
    </xf>
    <xf numFmtId="0" fontId="112" fillId="0" borderId="0" xfId="0" applyFont="1" applyAlignment="1">
      <alignment horizontal="left"/>
    </xf>
    <xf numFmtId="0" fontId="95" fillId="7" borderId="0" xfId="0" applyFont="1" applyFill="1" applyAlignment="1">
      <alignment horizontal="left"/>
    </xf>
    <xf numFmtId="0" fontId="112" fillId="18" borderId="0" xfId="0" applyFont="1" applyFill="1" applyAlignment="1">
      <alignment horizontal="left" vertical="center" wrapText="1"/>
    </xf>
    <xf numFmtId="164" fontId="112" fillId="18" borderId="0" xfId="0" applyNumberFormat="1" applyFont="1" applyFill="1" applyAlignment="1">
      <alignment horizontal="center"/>
    </xf>
    <xf numFmtId="0" fontId="101" fillId="0" borderId="0" xfId="0" applyFont="1" applyAlignment="1">
      <alignment horizontal="left" vertical="top"/>
    </xf>
    <xf numFmtId="0" fontId="112" fillId="18" borderId="0" xfId="0" applyFont="1" applyFill="1" applyAlignment="1">
      <alignment horizontal="left" vertical="top" wrapText="1"/>
    </xf>
    <xf numFmtId="164" fontId="63" fillId="11" borderId="0" xfId="1" applyNumberFormat="1" applyFont="1" applyFill="1" applyAlignment="1">
      <alignment horizontal="center" wrapText="1"/>
    </xf>
    <xf numFmtId="0" fontId="63" fillId="11" borderId="0" xfId="1" applyFont="1" applyFill="1" applyAlignment="1">
      <alignment horizontal="center" wrapText="1"/>
    </xf>
    <xf numFmtId="0" fontId="67" fillId="3" borderId="0" xfId="0" applyFont="1" applyFill="1" applyAlignment="1">
      <alignment horizontal="left" vertical="top" wrapText="1"/>
    </xf>
    <xf numFmtId="0" fontId="63" fillId="11" borderId="0" xfId="1" applyFont="1" applyFill="1" applyAlignment="1">
      <alignment horizontal="left"/>
    </xf>
    <xf numFmtId="0" fontId="67" fillId="3" borderId="0" xfId="0" applyFont="1" applyFill="1" applyAlignment="1">
      <alignment horizontal="left" vertical="top"/>
    </xf>
    <xf numFmtId="0" fontId="66" fillId="8" borderId="0" xfId="0" applyFont="1" applyFill="1" applyAlignment="1">
      <alignment horizontal="left"/>
    </xf>
    <xf numFmtId="0" fontId="40" fillId="3" borderId="0" xfId="0" applyFont="1" applyFill="1" applyAlignment="1">
      <alignment horizontal="left" vertical="top" wrapText="1"/>
    </xf>
    <xf numFmtId="0" fontId="45" fillId="11" borderId="0" xfId="1" quotePrefix="1" applyFont="1" applyFill="1" applyAlignment="1">
      <alignment horizontal="left"/>
    </xf>
    <xf numFmtId="0" fontId="45" fillId="11" borderId="0" xfId="1" applyFont="1" applyFill="1" applyAlignment="1">
      <alignment horizontal="left"/>
    </xf>
    <xf numFmtId="164" fontId="45" fillId="11" borderId="0" xfId="1" applyNumberFormat="1" applyFont="1" applyFill="1" applyAlignment="1">
      <alignment horizontal="center" wrapText="1"/>
    </xf>
    <xf numFmtId="0" fontId="77" fillId="13" borderId="0" xfId="0" applyFont="1" applyFill="1" applyAlignment="1">
      <alignment horizontal="left" vertical="top" wrapText="1"/>
    </xf>
    <xf numFmtId="0" fontId="77" fillId="13" borderId="0" xfId="0" applyFont="1" applyFill="1" applyAlignment="1">
      <alignment horizontal="left" vertical="top"/>
    </xf>
    <xf numFmtId="0" fontId="77" fillId="12" borderId="0" xfId="0" applyFont="1" applyFill="1" applyAlignment="1">
      <alignment horizontal="left" vertical="top" wrapText="1"/>
    </xf>
    <xf numFmtId="0" fontId="79" fillId="13" borderId="0" xfId="0" applyFont="1" applyFill="1" applyAlignment="1">
      <alignment horizontal="left" vertical="top" wrapText="1"/>
    </xf>
    <xf numFmtId="0" fontId="77" fillId="0" borderId="0" xfId="0" applyFont="1" applyAlignment="1">
      <alignment horizontal="left" vertical="top" wrapText="1"/>
    </xf>
    <xf numFmtId="0" fontId="79" fillId="0" borderId="0" xfId="0" applyFont="1" applyAlignment="1">
      <alignment horizontal="center" vertical="top" wrapText="1"/>
    </xf>
    <xf numFmtId="0" fontId="87" fillId="0" borderId="0" xfId="0" applyFont="1" applyAlignment="1">
      <alignment horizontal="center" vertical="top" wrapText="1"/>
    </xf>
    <xf numFmtId="0" fontId="87" fillId="0" borderId="0" xfId="0" applyFont="1" applyAlignment="1">
      <alignment horizontal="left" vertical="top" wrapText="1"/>
    </xf>
    <xf numFmtId="0" fontId="82" fillId="0" borderId="0" xfId="0" applyFont="1" applyAlignment="1">
      <alignment horizontal="center" vertical="top" wrapText="1"/>
    </xf>
    <xf numFmtId="0" fontId="82" fillId="13" borderId="0" xfId="0" applyFont="1" applyFill="1" applyAlignment="1">
      <alignment horizontal="left" vertical="top" wrapText="1"/>
    </xf>
    <xf numFmtId="0" fontId="85" fillId="0" borderId="0" xfId="0" applyFont="1" applyAlignment="1">
      <alignment horizontal="center" vertical="top" wrapText="1"/>
    </xf>
    <xf numFmtId="0" fontId="80" fillId="0" borderId="0" xfId="0" applyFont="1" applyAlignment="1">
      <alignment horizontal="center" vertical="top" wrapText="1"/>
    </xf>
    <xf numFmtId="164" fontId="45" fillId="11" borderId="0" xfId="1" applyNumberFormat="1" applyFont="1" applyFill="1" applyBorder="1" applyAlignment="1">
      <alignment horizontal="center" wrapText="1"/>
    </xf>
    <xf numFmtId="0" fontId="40" fillId="3" borderId="0" xfId="0" applyFont="1" applyFill="1" applyAlignment="1">
      <alignment horizontal="left" vertical="center" wrapText="1"/>
    </xf>
    <xf numFmtId="0" fontId="35" fillId="3" borderId="0" xfId="0" applyFont="1" applyFill="1" applyAlignment="1">
      <alignment horizontal="left" vertical="center" wrapText="1"/>
    </xf>
    <xf numFmtId="0" fontId="77" fillId="0" borderId="0" xfId="0" applyFont="1" applyAlignment="1">
      <alignment horizontal="center" vertical="top"/>
    </xf>
    <xf numFmtId="0" fontId="83" fillId="0" borderId="0" xfId="0" applyFont="1" applyAlignment="1">
      <alignment horizontal="center" vertical="top" wrapText="1"/>
    </xf>
    <xf numFmtId="0" fontId="45" fillId="11" borderId="0" xfId="1" quotePrefix="1" applyFont="1" applyFill="1" applyBorder="1" applyAlignment="1">
      <alignment horizontal="left"/>
    </xf>
    <xf numFmtId="0" fontId="45" fillId="11" borderId="0" xfId="1" applyFont="1" applyFill="1" applyBorder="1" applyAlignment="1">
      <alignment horizontal="left"/>
    </xf>
    <xf numFmtId="0" fontId="97" fillId="0" borderId="0" xfId="0" applyFont="1" applyAlignment="1">
      <alignment horizontal="left" vertical="top" wrapText="1"/>
    </xf>
    <xf numFmtId="0" fontId="101" fillId="0" borderId="0" xfId="0" applyFont="1" applyAlignment="1">
      <alignment horizontal="left" vertical="top" wrapText="1"/>
    </xf>
    <xf numFmtId="0" fontId="94" fillId="15" borderId="0" xfId="0" applyFont="1" applyFill="1" applyAlignment="1">
      <alignment horizontal="left" vertical="top" wrapText="1"/>
    </xf>
    <xf numFmtId="0" fontId="101" fillId="15" borderId="0" xfId="0" applyFont="1" applyFill="1" applyAlignment="1">
      <alignment horizontal="left" vertical="top" wrapText="1"/>
    </xf>
    <xf numFmtId="0" fontId="97" fillId="13" borderId="0" xfId="0" applyFont="1" applyFill="1" applyAlignment="1">
      <alignment horizontal="left" vertical="top" wrapText="1"/>
    </xf>
    <xf numFmtId="0" fontId="101" fillId="13" borderId="0" xfId="0" applyFont="1" applyFill="1" applyAlignment="1">
      <alignment horizontal="left" vertical="top" wrapText="1"/>
    </xf>
    <xf numFmtId="0" fontId="95" fillId="14" borderId="0" xfId="0" applyFont="1" applyFill="1" applyAlignment="1">
      <alignment horizontal="center" wrapText="1"/>
    </xf>
    <xf numFmtId="0" fontId="106" fillId="13" borderId="0" xfId="0" applyFont="1" applyFill="1" applyAlignment="1">
      <alignment horizontal="left" vertical="top" wrapText="1"/>
    </xf>
    <xf numFmtId="0" fontId="78" fillId="14" borderId="0" xfId="0" applyFont="1" applyFill="1" applyAlignment="1">
      <alignment horizontal="center" vertical="center" wrapText="1"/>
    </xf>
    <xf numFmtId="0" fontId="78" fillId="14" borderId="0" xfId="0" applyFont="1" applyFill="1" applyAlignment="1">
      <alignment horizontal="center" wrapText="1"/>
    </xf>
    <xf numFmtId="0" fontId="94" fillId="14" borderId="0" xfId="0" applyFont="1" applyFill="1" applyAlignment="1">
      <alignment horizontal="left" vertical="top" wrapText="1"/>
    </xf>
    <xf numFmtId="0" fontId="106" fillId="13" borderId="3" xfId="0" applyFont="1" applyFill="1" applyBorder="1" applyAlignment="1">
      <alignment horizontal="left" vertical="top" wrapText="1"/>
    </xf>
    <xf numFmtId="0" fontId="106" fillId="13" borderId="6" xfId="0" applyFont="1" applyFill="1" applyBorder="1" applyAlignment="1">
      <alignment horizontal="left" vertical="top" wrapText="1"/>
    </xf>
    <xf numFmtId="0" fontId="104" fillId="15" borderId="3" xfId="0" applyFont="1" applyFill="1" applyBorder="1" applyAlignment="1">
      <alignment horizontal="left" vertical="top" wrapText="1"/>
    </xf>
    <xf numFmtId="0" fontId="104" fillId="15" borderId="6" xfId="0" applyFont="1" applyFill="1" applyBorder="1" applyAlignment="1">
      <alignment horizontal="left" vertical="top" wrapText="1"/>
    </xf>
    <xf numFmtId="0" fontId="106" fillId="0" borderId="3" xfId="0" applyFont="1" applyBorder="1" applyAlignment="1">
      <alignment horizontal="left" vertical="top" wrapText="1"/>
    </xf>
    <xf numFmtId="0" fontId="106" fillId="0" borderId="6" xfId="0" applyFont="1" applyBorder="1" applyAlignment="1">
      <alignment horizontal="left" vertical="top" wrapText="1"/>
    </xf>
    <xf numFmtId="0" fontId="77" fillId="0" borderId="6" xfId="0" applyFont="1" applyBorder="1" applyAlignment="1">
      <alignment horizontal="left" vertical="top" wrapText="1"/>
    </xf>
    <xf numFmtId="0" fontId="77" fillId="0" borderId="3" xfId="0" applyFont="1" applyBorder="1" applyAlignment="1">
      <alignment horizontal="left" vertical="top" wrapText="1"/>
    </xf>
    <xf numFmtId="0" fontId="77" fillId="13" borderId="6" xfId="0" applyFont="1" applyFill="1" applyBorder="1" applyAlignment="1">
      <alignment horizontal="left" vertical="top" wrapText="1"/>
    </xf>
    <xf numFmtId="0" fontId="77" fillId="13" borderId="3" xfId="0" applyFont="1" applyFill="1" applyBorder="1" applyAlignment="1">
      <alignment horizontal="left" vertical="top" wrapText="1"/>
    </xf>
    <xf numFmtId="0" fontId="106" fillId="13" borderId="4" xfId="0" applyFont="1" applyFill="1" applyBorder="1" applyAlignment="1">
      <alignment horizontal="left" vertical="top" wrapText="1"/>
    </xf>
    <xf numFmtId="0" fontId="77" fillId="13" borderId="7" xfId="0" applyFont="1" applyFill="1" applyBorder="1" applyAlignment="1">
      <alignment horizontal="left" vertical="top" wrapText="1"/>
    </xf>
    <xf numFmtId="0" fontId="77" fillId="15" borderId="3" xfId="0" applyFont="1" applyFill="1" applyBorder="1" applyAlignment="1">
      <alignment horizontal="left" vertical="top" wrapText="1"/>
    </xf>
    <xf numFmtId="0" fontId="77" fillId="15" borderId="6" xfId="0" applyFont="1" applyFill="1" applyBorder="1" applyAlignment="1">
      <alignment horizontal="left" vertical="top" wrapText="1"/>
    </xf>
    <xf numFmtId="0" fontId="104" fillId="15" borderId="4" xfId="0" applyFont="1" applyFill="1" applyBorder="1" applyAlignment="1">
      <alignment horizontal="left" vertical="top" wrapText="1"/>
    </xf>
    <xf numFmtId="0" fontId="77" fillId="15" borderId="2" xfId="0" applyFont="1" applyFill="1" applyBorder="1" applyAlignment="1">
      <alignment horizontal="left" vertical="top" wrapText="1"/>
    </xf>
    <xf numFmtId="0" fontId="106" fillId="13" borderId="5" xfId="0" applyFont="1" applyFill="1" applyBorder="1" applyAlignment="1">
      <alignment horizontal="left" vertical="top" wrapText="1"/>
    </xf>
    <xf numFmtId="166" fontId="103" fillId="14" borderId="1" xfId="0" applyNumberFormat="1" applyFont="1" applyFill="1" applyBorder="1" applyAlignment="1">
      <alignment horizontal="center" shrinkToFit="1"/>
    </xf>
    <xf numFmtId="166" fontId="103" fillId="14" borderId="2" xfId="0" applyNumberFormat="1" applyFont="1" applyFill="1" applyBorder="1" applyAlignment="1">
      <alignment horizontal="center" shrinkToFit="1"/>
    </xf>
    <xf numFmtId="0" fontId="104" fillId="14" borderId="0" xfId="0" applyFont="1" applyFill="1" applyAlignment="1">
      <alignment horizontal="left" wrapText="1"/>
    </xf>
    <xf numFmtId="0" fontId="78" fillId="11" borderId="0" xfId="0" applyFont="1" applyFill="1" applyAlignment="1">
      <alignment horizontal="center" wrapText="1"/>
    </xf>
    <xf numFmtId="0" fontId="104" fillId="15" borderId="7" xfId="0" applyFont="1" applyFill="1" applyBorder="1" applyAlignment="1">
      <alignment horizontal="left" vertical="top" wrapText="1"/>
    </xf>
    <xf numFmtId="0" fontId="97" fillId="13" borderId="3" xfId="0" applyFont="1" applyFill="1" applyBorder="1" applyAlignment="1">
      <alignment horizontal="left" vertical="top" wrapText="1"/>
    </xf>
    <xf numFmtId="0" fontId="101" fillId="13" borderId="6" xfId="0" applyFont="1" applyFill="1" applyBorder="1" applyAlignment="1">
      <alignment horizontal="left" vertical="top" wrapText="1"/>
    </xf>
    <xf numFmtId="0" fontId="97" fillId="13" borderId="6" xfId="0" applyFont="1" applyFill="1" applyBorder="1" applyAlignment="1">
      <alignment horizontal="left" vertical="top" wrapText="1"/>
    </xf>
    <xf numFmtId="0" fontId="95" fillId="11" borderId="0" xfId="0" applyFont="1" applyFill="1" applyAlignment="1">
      <alignment horizontal="center" wrapText="1"/>
    </xf>
  </cellXfs>
  <cellStyles count="2">
    <cellStyle name="İyi" xfId="1" builtinId="26"/>
    <cellStyle name="Normal" xfId="0" builtinId="0"/>
  </cellStyles>
  <dxfs count="0"/>
  <tableStyles count="0" defaultTableStyle="TableStyleMedium2" defaultPivotStyle="PivotStyleLight16"/>
  <colors>
    <mruColors>
      <color rgb="FFC7A742"/>
      <color rgb="FF201F4B"/>
      <color rgb="FF4F3981"/>
      <color rgb="FFD6AF2C"/>
      <color rgb="FF5A368C"/>
      <color rgb="FFFFFFEC"/>
      <color rgb="FFE6D36C"/>
      <color rgb="FFEFECB0"/>
      <color rgb="FFDB9694"/>
      <color rgb="FF8000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6</xdr:row>
      <xdr:rowOff>50800</xdr:rowOff>
    </xdr:to>
    <xdr:pic>
      <xdr:nvPicPr>
        <xdr:cNvPr id="2" name="Resim 1">
          <a:extLst>
            <a:ext uri="{FF2B5EF4-FFF2-40B4-BE49-F238E27FC236}">
              <a16:creationId xmlns:a16="http://schemas.microsoft.com/office/drawing/2014/main" id="{E8A4740D-1742-3444-B5AF-0164A8B5A655}"/>
            </a:ext>
          </a:extLst>
        </xdr:cNvPr>
        <xdr:cNvPicPr>
          <a:picLocks noChangeAspect="1"/>
        </xdr:cNvPicPr>
      </xdr:nvPicPr>
      <xdr:blipFill>
        <a:blip xmlns:r="http://schemas.openxmlformats.org/officeDocument/2006/relationships" r:embed="rId1"/>
        <a:stretch>
          <a:fillRect/>
        </a:stretch>
      </xdr:blipFill>
      <xdr:spPr>
        <a:xfrm>
          <a:off x="0" y="0"/>
          <a:ext cx="1346200" cy="134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241300</xdr:colOff>
      <xdr:row>0</xdr:row>
      <xdr:rowOff>12700</xdr:rowOff>
    </xdr:from>
    <xdr:to>
      <xdr:col>1</xdr:col>
      <xdr:colOff>1308100</xdr:colOff>
      <xdr:row>5</xdr:row>
      <xdr:rowOff>648419</xdr:rowOff>
    </xdr:to>
    <xdr:pic>
      <xdr:nvPicPr>
        <xdr:cNvPr id="2" name="Resim 1">
          <a:extLst>
            <a:ext uri="{FF2B5EF4-FFF2-40B4-BE49-F238E27FC236}">
              <a16:creationId xmlns:a16="http://schemas.microsoft.com/office/drawing/2014/main" id="{3A70D72D-6BF3-2543-B44F-12AAC258D0BC}"/>
            </a:ext>
          </a:extLst>
        </xdr:cNvPr>
        <xdr:cNvPicPr>
          <a:picLocks noChangeAspect="1"/>
        </xdr:cNvPicPr>
      </xdr:nvPicPr>
      <xdr:blipFill>
        <a:blip xmlns:r="http://schemas.openxmlformats.org/officeDocument/2006/relationships" r:embed="rId1"/>
        <a:stretch>
          <a:fillRect/>
        </a:stretch>
      </xdr:blipFill>
      <xdr:spPr>
        <a:xfrm>
          <a:off x="241300" y="12700"/>
          <a:ext cx="1358900" cy="1435819"/>
        </a:xfrm>
        <a:prstGeom prst="rect">
          <a:avLst/>
        </a:prstGeom>
      </xdr:spPr>
    </xdr:pic>
    <xdr:clientData/>
  </xdr:twoCellAnchor>
</xdr:wsDr>
</file>

<file path=xl/theme/theme1.xml><?xml version="1.0" encoding="utf-8"?>
<a:theme xmlns:a="http://schemas.openxmlformats.org/drawingml/2006/main" name="Derinlik">
  <a:themeElements>
    <a:clrScheme name="Derinlik">
      <a:dk1>
        <a:sysClr val="windowText" lastClr="000000"/>
      </a:dk1>
      <a:lt1>
        <a:sysClr val="window" lastClr="FFFFFF"/>
      </a:lt1>
      <a:dk2>
        <a:srgbClr val="455F51"/>
      </a:dk2>
      <a:lt2>
        <a:srgbClr val="94D7E4"/>
      </a:lt2>
      <a:accent1>
        <a:srgbClr val="41AEBD"/>
      </a:accent1>
      <a:accent2>
        <a:srgbClr val="97E9D5"/>
      </a:accent2>
      <a:accent3>
        <a:srgbClr val="A2CF49"/>
      </a:accent3>
      <a:accent4>
        <a:srgbClr val="608F3D"/>
      </a:accent4>
      <a:accent5>
        <a:srgbClr val="F4DE3A"/>
      </a:accent5>
      <a:accent6>
        <a:srgbClr val="FCB11C"/>
      </a:accent6>
      <a:hlink>
        <a:srgbClr val="FBCA98"/>
      </a:hlink>
      <a:folHlink>
        <a:srgbClr val="D3B86D"/>
      </a:folHlink>
    </a:clrScheme>
    <a:fontScheme name="Derinlik">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rinlik">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CCC4-49C5-B041-A2B2-86B5378E63A3}">
  <sheetPr>
    <pageSetUpPr fitToPage="1"/>
  </sheetPr>
  <dimension ref="A2:S47"/>
  <sheetViews>
    <sheetView view="pageLayout" topLeftCell="A10" zoomScaleNormal="100" workbookViewId="0">
      <selection activeCell="B6" sqref="B6:L6"/>
    </sheetView>
  </sheetViews>
  <sheetFormatPr defaultColWidth="11" defaultRowHeight="15.75"/>
  <cols>
    <col min="1" max="10" width="10.875" style="37"/>
    <col min="11" max="12" width="10.875" style="29"/>
  </cols>
  <sheetData>
    <row r="2" spans="1:19" ht="65.099999999999994" customHeight="1">
      <c r="A2" s="475" t="s">
        <v>401</v>
      </c>
      <c r="B2" s="475"/>
      <c r="C2" s="475"/>
      <c r="D2" s="475"/>
      <c r="E2" s="475"/>
      <c r="F2" s="475"/>
      <c r="G2" s="475"/>
      <c r="H2" s="475"/>
      <c r="I2" s="475"/>
      <c r="J2" s="475"/>
      <c r="K2" s="475"/>
      <c r="L2" s="475"/>
      <c r="M2" s="29"/>
      <c r="N2" s="29"/>
      <c r="O2" s="29"/>
      <c r="P2" s="29"/>
      <c r="Q2" s="29"/>
      <c r="R2" s="29"/>
      <c r="S2" s="29"/>
    </row>
    <row r="3" spans="1:19" ht="44.1" customHeight="1">
      <c r="A3" s="41" t="s">
        <v>366</v>
      </c>
      <c r="B3" s="476" t="s">
        <v>418</v>
      </c>
      <c r="C3" s="476"/>
      <c r="D3" s="476"/>
      <c r="E3" s="476"/>
      <c r="F3" s="476"/>
      <c r="G3" s="476"/>
      <c r="H3" s="476"/>
      <c r="I3" s="476"/>
      <c r="J3" s="476"/>
      <c r="K3" s="476"/>
      <c r="L3" s="476"/>
      <c r="M3" s="29"/>
      <c r="N3" s="29"/>
      <c r="O3" s="29"/>
      <c r="P3" s="29"/>
      <c r="Q3" s="29"/>
      <c r="R3" s="29"/>
      <c r="S3" s="29"/>
    </row>
    <row r="4" spans="1:19" ht="68.099999999999994" customHeight="1">
      <c r="A4" s="42" t="s">
        <v>386</v>
      </c>
      <c r="B4" s="476" t="s">
        <v>397</v>
      </c>
      <c r="C4" s="476"/>
      <c r="D4" s="476"/>
      <c r="E4" s="476"/>
      <c r="F4" s="476"/>
      <c r="G4" s="476"/>
      <c r="H4" s="476"/>
      <c r="I4" s="476"/>
      <c r="J4" s="476"/>
      <c r="K4" s="476"/>
      <c r="L4" s="476"/>
      <c r="M4" s="29"/>
      <c r="N4" s="29"/>
      <c r="O4" s="29"/>
      <c r="P4" s="29"/>
      <c r="Q4" s="29"/>
      <c r="R4" s="29"/>
      <c r="S4" s="29"/>
    </row>
    <row r="5" spans="1:19" ht="33.950000000000003" customHeight="1">
      <c r="A5" s="42" t="s">
        <v>387</v>
      </c>
      <c r="B5" s="478" t="s">
        <v>419</v>
      </c>
      <c r="C5" s="478"/>
      <c r="D5" s="478"/>
      <c r="E5" s="478"/>
      <c r="F5" s="478"/>
      <c r="G5" s="478"/>
      <c r="H5" s="478"/>
      <c r="I5" s="478"/>
      <c r="J5" s="478"/>
      <c r="K5" s="478"/>
      <c r="L5" s="478"/>
    </row>
    <row r="6" spans="1:19" ht="45.95" customHeight="1">
      <c r="A6" s="42" t="s">
        <v>392</v>
      </c>
      <c r="B6" s="476" t="s">
        <v>420</v>
      </c>
      <c r="C6" s="476"/>
      <c r="D6" s="476"/>
      <c r="E6" s="476"/>
      <c r="F6" s="476"/>
      <c r="G6" s="476"/>
      <c r="H6" s="476"/>
      <c r="I6" s="476"/>
      <c r="J6" s="476"/>
      <c r="K6" s="476"/>
      <c r="L6" s="476"/>
    </row>
    <row r="7" spans="1:19" ht="66.95" customHeight="1">
      <c r="A7" s="42" t="s">
        <v>393</v>
      </c>
      <c r="B7" s="476" t="s">
        <v>398</v>
      </c>
      <c r="C7" s="476"/>
      <c r="D7" s="476"/>
      <c r="E7" s="476"/>
      <c r="F7" s="476"/>
      <c r="G7" s="476"/>
      <c r="H7" s="476"/>
      <c r="I7" s="476"/>
      <c r="J7" s="476"/>
      <c r="K7" s="476"/>
      <c r="L7" s="476"/>
    </row>
    <row r="8" spans="1:19" ht="48" customHeight="1">
      <c r="A8" s="42" t="s">
        <v>394</v>
      </c>
      <c r="B8" s="476" t="s">
        <v>399</v>
      </c>
      <c r="C8" s="476"/>
      <c r="D8" s="476"/>
      <c r="E8" s="476"/>
      <c r="F8" s="476"/>
      <c r="G8" s="476"/>
      <c r="H8" s="476"/>
      <c r="I8" s="476"/>
      <c r="J8" s="476"/>
      <c r="K8" s="476"/>
      <c r="L8" s="476"/>
    </row>
    <row r="9" spans="1:19" ht="90.95" customHeight="1">
      <c r="A9" s="42" t="s">
        <v>395</v>
      </c>
      <c r="B9" s="476" t="s">
        <v>402</v>
      </c>
      <c r="C9" s="476"/>
      <c r="D9" s="476"/>
      <c r="E9" s="476"/>
      <c r="F9" s="476"/>
      <c r="G9" s="476"/>
      <c r="H9" s="476"/>
      <c r="I9" s="476"/>
      <c r="J9" s="476"/>
      <c r="K9" s="476"/>
      <c r="L9" s="476"/>
    </row>
    <row r="10" spans="1:19" ht="24.95" customHeight="1">
      <c r="A10" s="42" t="s">
        <v>400</v>
      </c>
      <c r="B10" s="476" t="s">
        <v>421</v>
      </c>
      <c r="C10" s="476"/>
      <c r="D10" s="476"/>
      <c r="E10" s="476"/>
      <c r="F10" s="476"/>
      <c r="G10" s="476"/>
      <c r="H10" s="476"/>
      <c r="I10" s="476"/>
      <c r="J10" s="476"/>
      <c r="K10" s="476"/>
      <c r="L10" s="476"/>
    </row>
    <row r="11" spans="1:19" ht="36" customHeight="1">
      <c r="A11" s="42"/>
      <c r="B11" s="43" t="s">
        <v>403</v>
      </c>
      <c r="C11" s="476" t="s">
        <v>422</v>
      </c>
      <c r="D11" s="476"/>
      <c r="E11" s="476"/>
      <c r="F11" s="476"/>
      <c r="G11" s="476"/>
      <c r="H11" s="476"/>
      <c r="I11" s="476"/>
      <c r="J11" s="476"/>
      <c r="K11" s="476"/>
      <c r="L11" s="476"/>
    </row>
    <row r="12" spans="1:19" ht="51" customHeight="1">
      <c r="A12" s="42"/>
      <c r="B12" s="43" t="s">
        <v>404</v>
      </c>
      <c r="C12" s="476" t="s">
        <v>405</v>
      </c>
      <c r="D12" s="476"/>
      <c r="E12" s="476"/>
      <c r="F12" s="476"/>
      <c r="G12" s="476"/>
      <c r="H12" s="476"/>
      <c r="I12" s="476"/>
      <c r="J12" s="476"/>
      <c r="K12" s="476"/>
      <c r="L12" s="476"/>
    </row>
    <row r="13" spans="1:19" ht="42.95" customHeight="1">
      <c r="A13" s="42"/>
      <c r="B13" s="43" t="s">
        <v>406</v>
      </c>
      <c r="C13" s="476" t="s">
        <v>407</v>
      </c>
      <c r="D13" s="476"/>
      <c r="E13" s="476"/>
      <c r="F13" s="476"/>
      <c r="G13" s="476"/>
      <c r="H13" s="476"/>
      <c r="I13" s="476"/>
      <c r="J13" s="476"/>
      <c r="K13" s="476"/>
      <c r="L13" s="476"/>
    </row>
    <row r="14" spans="1:19" ht="36" customHeight="1">
      <c r="A14" s="39"/>
      <c r="B14" s="40" t="s">
        <v>408</v>
      </c>
      <c r="C14" s="477" t="s">
        <v>409</v>
      </c>
      <c r="D14" s="477"/>
      <c r="E14" s="477"/>
      <c r="F14" s="477"/>
      <c r="G14" s="477"/>
      <c r="H14" s="477"/>
      <c r="I14" s="477"/>
      <c r="J14" s="477"/>
      <c r="K14" s="477"/>
      <c r="L14" s="477"/>
    </row>
    <row r="15" spans="1:19">
      <c r="A15" s="39"/>
      <c r="B15" s="39"/>
      <c r="C15" s="39"/>
      <c r="D15" s="39"/>
      <c r="E15" s="39"/>
      <c r="F15" s="39"/>
      <c r="G15" s="39"/>
      <c r="H15" s="39"/>
      <c r="I15" s="39"/>
      <c r="J15" s="39"/>
    </row>
    <row r="16" spans="1:19">
      <c r="A16" s="39"/>
      <c r="B16" s="39"/>
      <c r="C16" s="39"/>
      <c r="D16" s="39"/>
      <c r="E16" s="39"/>
      <c r="F16" s="39"/>
      <c r="G16" s="39"/>
      <c r="H16" s="39"/>
      <c r="I16" s="39"/>
      <c r="J16" s="39"/>
    </row>
    <row r="17" spans="1:10">
      <c r="A17" s="39"/>
      <c r="B17" s="39"/>
      <c r="C17" s="39"/>
      <c r="D17" s="39"/>
      <c r="E17" s="39"/>
      <c r="F17" s="39"/>
      <c r="G17" s="39"/>
      <c r="H17" s="39"/>
      <c r="I17" s="39"/>
      <c r="J17" s="39"/>
    </row>
    <row r="18" spans="1:10">
      <c r="A18" s="38"/>
      <c r="B18" s="38"/>
      <c r="C18" s="38"/>
      <c r="D18" s="38"/>
      <c r="E18" s="38"/>
      <c r="F18" s="38"/>
      <c r="G18" s="38"/>
      <c r="H18" s="38"/>
      <c r="I18" s="38"/>
      <c r="J18" s="38"/>
    </row>
    <row r="19" spans="1:10">
      <c r="A19" s="38"/>
      <c r="B19" s="38"/>
      <c r="C19" s="38"/>
      <c r="D19" s="38"/>
      <c r="E19" s="38"/>
      <c r="F19" s="38"/>
      <c r="G19" s="38"/>
      <c r="H19" s="38"/>
      <c r="I19" s="38"/>
      <c r="J19" s="38"/>
    </row>
    <row r="20" spans="1:10">
      <c r="A20" s="38"/>
      <c r="B20" s="38"/>
      <c r="C20" s="38"/>
      <c r="D20" s="38"/>
      <c r="E20" s="38"/>
      <c r="F20" s="38"/>
      <c r="G20" s="38"/>
      <c r="H20" s="38"/>
      <c r="I20" s="38"/>
      <c r="J20" s="38"/>
    </row>
    <row r="21" spans="1:10">
      <c r="A21" s="38"/>
      <c r="B21" s="38"/>
      <c r="C21" s="38"/>
      <c r="D21" s="38"/>
      <c r="E21" s="38"/>
      <c r="F21" s="38"/>
      <c r="G21" s="38"/>
      <c r="H21" s="38"/>
      <c r="I21" s="38"/>
      <c r="J21" s="38"/>
    </row>
    <row r="22" spans="1:10">
      <c r="A22" s="38"/>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c r="B26" s="38"/>
      <c r="C26" s="38"/>
      <c r="D26" s="38"/>
      <c r="E26" s="38"/>
      <c r="F26" s="38"/>
      <c r="G26" s="38"/>
      <c r="H26" s="38"/>
      <c r="I26" s="38"/>
      <c r="J26" s="38"/>
    </row>
    <row r="27" spans="1:10">
      <c r="A27" s="38"/>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row r="37" spans="1:10">
      <c r="A37" s="38"/>
      <c r="B37" s="38"/>
      <c r="C37" s="38"/>
      <c r="D37" s="38"/>
      <c r="E37" s="38"/>
      <c r="F37" s="38"/>
      <c r="G37" s="38"/>
      <c r="H37" s="38"/>
      <c r="I37" s="38"/>
      <c r="J37" s="38"/>
    </row>
    <row r="38" spans="1:10">
      <c r="A38" s="38"/>
      <c r="B38" s="38"/>
      <c r="C38" s="38"/>
      <c r="D38" s="38"/>
      <c r="E38" s="38"/>
      <c r="F38" s="38"/>
      <c r="G38" s="38"/>
      <c r="H38" s="38"/>
      <c r="I38" s="38"/>
      <c r="J38" s="38"/>
    </row>
    <row r="39" spans="1:10">
      <c r="A39" s="38"/>
      <c r="B39" s="38"/>
      <c r="C39" s="38"/>
      <c r="D39" s="38"/>
      <c r="E39" s="38"/>
      <c r="F39" s="38"/>
      <c r="G39" s="38"/>
      <c r="H39" s="38"/>
      <c r="I39" s="38"/>
      <c r="J39" s="38"/>
    </row>
    <row r="40" spans="1:10">
      <c r="A40" s="38"/>
      <c r="B40" s="38"/>
      <c r="C40" s="38"/>
      <c r="D40" s="38"/>
      <c r="E40" s="38"/>
      <c r="F40" s="38"/>
      <c r="G40" s="38"/>
      <c r="H40" s="38"/>
      <c r="I40" s="38"/>
      <c r="J40" s="38"/>
    </row>
    <row r="41" spans="1:10">
      <c r="A41" s="38"/>
      <c r="B41" s="38"/>
      <c r="C41" s="38"/>
      <c r="D41" s="38"/>
      <c r="E41" s="38"/>
      <c r="F41" s="38"/>
      <c r="G41" s="38"/>
      <c r="H41" s="38"/>
      <c r="I41" s="38"/>
      <c r="J41" s="38"/>
    </row>
    <row r="42" spans="1:10">
      <c r="A42" s="38"/>
      <c r="B42" s="38"/>
      <c r="C42" s="38"/>
      <c r="D42" s="38"/>
      <c r="E42" s="38"/>
      <c r="F42" s="38"/>
      <c r="G42" s="38"/>
      <c r="H42" s="38"/>
      <c r="I42" s="38"/>
      <c r="J42" s="38"/>
    </row>
    <row r="43" spans="1:10">
      <c r="A43" s="38"/>
      <c r="B43" s="38"/>
      <c r="C43" s="38"/>
      <c r="D43" s="38"/>
      <c r="E43" s="38"/>
      <c r="F43" s="38"/>
      <c r="G43" s="38"/>
      <c r="H43" s="38"/>
      <c r="I43" s="38"/>
      <c r="J43" s="38"/>
    </row>
    <row r="44" spans="1:10">
      <c r="A44" s="38"/>
      <c r="B44" s="38"/>
      <c r="C44" s="38"/>
      <c r="D44" s="38"/>
      <c r="E44" s="38"/>
      <c r="F44" s="38"/>
      <c r="G44" s="38"/>
      <c r="H44" s="38"/>
      <c r="I44" s="38"/>
      <c r="J44" s="38"/>
    </row>
    <row r="45" spans="1:10">
      <c r="A45" s="38"/>
      <c r="B45" s="38"/>
      <c r="C45" s="38"/>
      <c r="D45" s="38"/>
      <c r="E45" s="38"/>
      <c r="F45" s="38"/>
      <c r="G45" s="38"/>
      <c r="H45" s="38"/>
      <c r="I45" s="38"/>
      <c r="J45" s="38"/>
    </row>
    <row r="46" spans="1:10">
      <c r="A46" s="38"/>
      <c r="B46" s="38"/>
      <c r="C46" s="38"/>
      <c r="D46" s="38"/>
      <c r="E46" s="38"/>
      <c r="F46" s="38"/>
      <c r="G46" s="38"/>
      <c r="H46" s="38"/>
      <c r="I46" s="38"/>
      <c r="J46" s="38"/>
    </row>
    <row r="47" spans="1:10">
      <c r="A47" s="38"/>
      <c r="B47" s="38"/>
      <c r="C47" s="38"/>
      <c r="D47" s="38"/>
      <c r="E47" s="38"/>
      <c r="F47" s="38"/>
      <c r="G47" s="38"/>
      <c r="H47" s="38"/>
      <c r="I47" s="38"/>
      <c r="J47" s="38"/>
    </row>
  </sheetData>
  <mergeCells count="13">
    <mergeCell ref="A2:L2"/>
    <mergeCell ref="C13:L13"/>
    <mergeCell ref="C14:L14"/>
    <mergeCell ref="B3:L3"/>
    <mergeCell ref="B4:L4"/>
    <mergeCell ref="B5:L5"/>
    <mergeCell ref="B6:L6"/>
    <mergeCell ref="B7:L7"/>
    <mergeCell ref="B8:L8"/>
    <mergeCell ref="B9:L9"/>
    <mergeCell ref="B10:L10"/>
    <mergeCell ref="C11:L11"/>
    <mergeCell ref="C12:L12"/>
  </mergeCells>
  <pageMargins left="0.78740157480314965" right="0.27559055118110237" top="0.98425196850393704" bottom="0.78740157480314965" header="0.59055118110236227" footer="0.47244094488188981"/>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0EC25-C51D-AE49-866F-8051BE9E2554}">
  <sheetPr>
    <pageSetUpPr fitToPage="1"/>
  </sheetPr>
  <dimension ref="A1:T287"/>
  <sheetViews>
    <sheetView topLeftCell="B1" zoomScale="150" zoomScaleNormal="150" zoomScalePageLayoutView="150" workbookViewId="0">
      <selection activeCell="D103" sqref="D103"/>
    </sheetView>
  </sheetViews>
  <sheetFormatPr defaultColWidth="10.875" defaultRowHeight="15.75"/>
  <cols>
    <col min="1" max="1" width="10.875" style="200"/>
    <col min="2" max="2" width="89.875" style="200" customWidth="1"/>
    <col min="3" max="3" width="6.875" style="200" customWidth="1"/>
    <col min="4" max="4" width="10.875" style="361"/>
    <col min="5" max="5" width="10.875" style="200"/>
    <col min="6" max="6" width="14.5" style="200" customWidth="1"/>
    <col min="7" max="16384" width="10.875" style="3"/>
  </cols>
  <sheetData>
    <row r="1" spans="1:20" ht="27.95" customHeight="1">
      <c r="A1" s="586">
        <v>6</v>
      </c>
      <c r="B1" s="588" t="s">
        <v>655</v>
      </c>
      <c r="C1" s="588"/>
      <c r="D1" s="589" t="s">
        <v>643</v>
      </c>
      <c r="E1" s="567" t="s">
        <v>631</v>
      </c>
      <c r="F1" s="321" t="s">
        <v>172</v>
      </c>
      <c r="T1" s="3">
        <f>SUM(D4:D23)+SUM(D116:D158)+SUM(D159:D182)</f>
        <v>575</v>
      </c>
    </row>
    <row r="2" spans="1:20" ht="23.25">
      <c r="A2" s="587"/>
      <c r="B2" s="588"/>
      <c r="C2" s="588"/>
      <c r="D2" s="589"/>
      <c r="E2" s="567"/>
      <c r="F2" s="301">
        <f>SUM(E4:E430)</f>
        <v>1</v>
      </c>
    </row>
    <row r="3" spans="1:20" ht="23.25">
      <c r="A3" s="322" t="s">
        <v>60</v>
      </c>
      <c r="B3" s="583" t="s">
        <v>656</v>
      </c>
      <c r="C3" s="584"/>
      <c r="D3" s="324"/>
      <c r="E3" s="324"/>
      <c r="F3" s="301"/>
    </row>
    <row r="4" spans="1:20">
      <c r="A4" s="325">
        <v>38718</v>
      </c>
      <c r="B4" s="569" t="s">
        <v>657</v>
      </c>
      <c r="C4" s="585"/>
      <c r="D4" s="326">
        <v>60</v>
      </c>
      <c r="E4" s="327">
        <f>SUM(D6:D8)</f>
        <v>0</v>
      </c>
      <c r="F4" s="328"/>
    </row>
    <row r="5" spans="1:20">
      <c r="A5" s="329"/>
      <c r="B5" s="330" t="s">
        <v>658</v>
      </c>
      <c r="C5" s="331"/>
      <c r="D5" s="326" t="s">
        <v>505</v>
      </c>
      <c r="E5" s="332"/>
      <c r="F5" s="328"/>
    </row>
    <row r="6" spans="1:20">
      <c r="A6" s="329"/>
      <c r="B6" s="330"/>
      <c r="C6" s="331"/>
      <c r="D6" s="326">
        <v>0</v>
      </c>
      <c r="E6" s="332"/>
      <c r="F6" s="328"/>
    </row>
    <row r="7" spans="1:20">
      <c r="A7" s="329"/>
      <c r="B7" s="330"/>
      <c r="C7" s="331"/>
      <c r="D7" s="326">
        <v>0</v>
      </c>
      <c r="E7" s="332"/>
      <c r="F7" s="328"/>
    </row>
    <row r="8" spans="1:20" ht="18.95" customHeight="1">
      <c r="A8" s="329"/>
      <c r="B8" s="330"/>
      <c r="C8" s="331"/>
      <c r="D8" s="326">
        <v>0</v>
      </c>
      <c r="E8" s="332"/>
      <c r="F8" s="328"/>
    </row>
    <row r="9" spans="1:20">
      <c r="A9" s="325">
        <v>38719</v>
      </c>
      <c r="B9" s="569" t="s">
        <v>659</v>
      </c>
      <c r="C9" s="585"/>
      <c r="D9" s="326">
        <v>30</v>
      </c>
      <c r="E9" s="327">
        <f>SUM(D11:D13)</f>
        <v>0</v>
      </c>
      <c r="F9" s="328"/>
    </row>
    <row r="10" spans="1:20">
      <c r="A10" s="329"/>
      <c r="B10" s="330" t="s">
        <v>658</v>
      </c>
      <c r="C10" s="331"/>
      <c r="D10" s="326" t="s">
        <v>505</v>
      </c>
      <c r="E10" s="332"/>
      <c r="F10" s="328"/>
    </row>
    <row r="11" spans="1:20">
      <c r="A11" s="329"/>
      <c r="B11" s="330"/>
      <c r="C11" s="331"/>
      <c r="D11" s="326">
        <v>0</v>
      </c>
      <c r="E11" s="332"/>
      <c r="F11" s="328"/>
    </row>
    <row r="12" spans="1:20">
      <c r="A12" s="329"/>
      <c r="B12" s="330"/>
      <c r="C12" s="331"/>
      <c r="D12" s="326">
        <v>0</v>
      </c>
      <c r="E12" s="332"/>
      <c r="F12" s="328"/>
    </row>
    <row r="13" spans="1:20">
      <c r="A13" s="329"/>
      <c r="B13" s="330"/>
      <c r="C13" s="331"/>
      <c r="D13" s="326">
        <v>0</v>
      </c>
      <c r="E13" s="332"/>
      <c r="F13" s="328"/>
    </row>
    <row r="14" spans="1:20">
      <c r="A14" s="325">
        <v>38720</v>
      </c>
      <c r="B14" s="569" t="s">
        <v>660</v>
      </c>
      <c r="C14" s="570"/>
      <c r="D14" s="326">
        <v>15</v>
      </c>
      <c r="E14" s="327">
        <f>SUM(D16:D18)</f>
        <v>0</v>
      </c>
      <c r="F14" s="328"/>
    </row>
    <row r="15" spans="1:20" s="6" customFormat="1" ht="15">
      <c r="A15" s="329"/>
      <c r="B15" s="330" t="s">
        <v>658</v>
      </c>
      <c r="C15" s="331"/>
      <c r="D15" s="326" t="s">
        <v>505</v>
      </c>
      <c r="E15" s="332"/>
      <c r="F15" s="328"/>
    </row>
    <row r="16" spans="1:20" s="6" customFormat="1" ht="15">
      <c r="A16" s="329"/>
      <c r="B16" s="330"/>
      <c r="C16" s="333"/>
      <c r="D16" s="326">
        <v>0</v>
      </c>
      <c r="E16" s="332"/>
      <c r="F16" s="328"/>
    </row>
    <row r="17" spans="1:6" s="6" customFormat="1" ht="15">
      <c r="A17" s="329"/>
      <c r="B17" s="330"/>
      <c r="C17" s="333"/>
      <c r="D17" s="326">
        <v>0</v>
      </c>
      <c r="E17" s="332"/>
      <c r="F17" s="328"/>
    </row>
    <row r="18" spans="1:6" s="6" customFormat="1" ht="15">
      <c r="A18" s="329"/>
      <c r="B18" s="330"/>
      <c r="C18" s="333"/>
      <c r="D18" s="326">
        <v>0</v>
      </c>
      <c r="E18" s="332"/>
      <c r="F18" s="328"/>
    </row>
    <row r="19" spans="1:6" s="6" customFormat="1" ht="15">
      <c r="A19" s="334">
        <v>38721</v>
      </c>
      <c r="B19" s="569" t="s">
        <v>661</v>
      </c>
      <c r="C19" s="577"/>
      <c r="D19" s="335">
        <v>30</v>
      </c>
      <c r="E19" s="336">
        <f>SUM(D21:D24)</f>
        <v>0</v>
      </c>
      <c r="F19" s="337"/>
    </row>
    <row r="20" spans="1:6" s="6" customFormat="1" ht="15">
      <c r="A20" s="338"/>
      <c r="B20" s="330" t="s">
        <v>658</v>
      </c>
      <c r="C20" s="331"/>
      <c r="D20" s="326" t="s">
        <v>505</v>
      </c>
      <c r="E20" s="339"/>
      <c r="F20" s="337"/>
    </row>
    <row r="21" spans="1:6" s="6" customFormat="1" ht="15">
      <c r="A21" s="338"/>
      <c r="B21" s="340"/>
      <c r="C21" s="341"/>
      <c r="D21" s="335">
        <v>0</v>
      </c>
      <c r="E21" s="339"/>
      <c r="F21" s="337"/>
    </row>
    <row r="22" spans="1:6" s="6" customFormat="1" ht="15">
      <c r="A22" s="338"/>
      <c r="B22" s="340"/>
      <c r="C22" s="341"/>
      <c r="D22" s="335">
        <v>0</v>
      </c>
      <c r="E22" s="339"/>
      <c r="F22" s="337"/>
    </row>
    <row r="23" spans="1:6" s="6" customFormat="1" ht="15">
      <c r="A23" s="338"/>
      <c r="B23" s="340"/>
      <c r="C23" s="341"/>
      <c r="D23" s="335">
        <v>0</v>
      </c>
      <c r="E23" s="339"/>
      <c r="F23" s="337"/>
    </row>
    <row r="24" spans="1:6" s="6" customFormat="1" ht="15">
      <c r="A24" s="338"/>
      <c r="B24" s="340"/>
      <c r="C24" s="341"/>
      <c r="D24" s="335">
        <v>0</v>
      </c>
      <c r="E24" s="339"/>
      <c r="F24" s="337"/>
    </row>
    <row r="25" spans="1:6">
      <c r="A25" s="325">
        <v>38722</v>
      </c>
      <c r="B25" s="569" t="s">
        <v>662</v>
      </c>
      <c r="C25" s="570"/>
      <c r="D25" s="326">
        <v>10</v>
      </c>
      <c r="E25" s="327">
        <f>SUM(D27:D30)</f>
        <v>0</v>
      </c>
      <c r="F25" s="328"/>
    </row>
    <row r="26" spans="1:6" s="6" customFormat="1" ht="15">
      <c r="A26" s="329"/>
      <c r="B26" s="330" t="s">
        <v>658</v>
      </c>
      <c r="C26" s="331"/>
      <c r="D26" s="326" t="s">
        <v>505</v>
      </c>
      <c r="E26" s="332"/>
      <c r="F26" s="328"/>
    </row>
    <row r="27" spans="1:6" s="6" customFormat="1" ht="15">
      <c r="A27" s="329"/>
      <c r="B27" s="330"/>
      <c r="C27" s="333"/>
      <c r="D27" s="326"/>
      <c r="E27" s="332"/>
      <c r="F27" s="328"/>
    </row>
    <row r="28" spans="1:6" s="6" customFormat="1" ht="15">
      <c r="A28" s="329"/>
      <c r="B28" s="330"/>
      <c r="C28" s="333"/>
      <c r="D28" s="326"/>
      <c r="E28" s="332"/>
      <c r="F28" s="328"/>
    </row>
    <row r="29" spans="1:6" s="6" customFormat="1" ht="15">
      <c r="A29" s="329"/>
      <c r="B29" s="330"/>
      <c r="C29" s="333"/>
      <c r="D29" s="326"/>
      <c r="E29" s="332"/>
      <c r="F29" s="328"/>
    </row>
    <row r="30" spans="1:6">
      <c r="A30" s="329"/>
      <c r="B30" s="330"/>
      <c r="C30" s="333"/>
      <c r="D30" s="326"/>
      <c r="E30" s="332"/>
      <c r="F30" s="328"/>
    </row>
    <row r="31" spans="1:6">
      <c r="A31" s="325">
        <v>38723</v>
      </c>
      <c r="B31" s="569" t="s">
        <v>663</v>
      </c>
      <c r="C31" s="577"/>
      <c r="D31" s="326">
        <v>8</v>
      </c>
      <c r="E31" s="327">
        <f>SUM(D33:D36)</f>
        <v>0</v>
      </c>
      <c r="F31" s="328"/>
    </row>
    <row r="32" spans="1:6">
      <c r="A32" s="329"/>
      <c r="B32" s="330" t="s">
        <v>658</v>
      </c>
      <c r="C32" s="331"/>
      <c r="D32" s="326" t="s">
        <v>505</v>
      </c>
      <c r="E32" s="332"/>
      <c r="F32" s="328"/>
    </row>
    <row r="33" spans="1:6" s="6" customFormat="1" ht="15">
      <c r="A33" s="329"/>
      <c r="B33" s="340"/>
      <c r="C33" s="341"/>
      <c r="D33" s="326"/>
      <c r="E33" s="332"/>
      <c r="F33" s="328"/>
    </row>
    <row r="34" spans="1:6" s="6" customFormat="1" ht="15">
      <c r="A34" s="329"/>
      <c r="B34" s="340"/>
      <c r="C34" s="341"/>
      <c r="D34" s="326"/>
      <c r="E34" s="332"/>
      <c r="F34" s="328"/>
    </row>
    <row r="35" spans="1:6">
      <c r="A35" s="329"/>
      <c r="B35" s="340"/>
      <c r="C35" s="341"/>
      <c r="D35" s="326"/>
      <c r="E35" s="332"/>
      <c r="F35" s="328"/>
    </row>
    <row r="36" spans="1:6" s="6" customFormat="1" ht="15">
      <c r="A36" s="329"/>
      <c r="B36" s="340"/>
      <c r="C36" s="341"/>
      <c r="D36" s="326"/>
      <c r="E36" s="332"/>
      <c r="F36" s="328"/>
    </row>
    <row r="37" spans="1:6" s="6" customFormat="1">
      <c r="A37" s="323" t="s">
        <v>61</v>
      </c>
      <c r="B37" s="583" t="s">
        <v>369</v>
      </c>
      <c r="C37" s="590"/>
      <c r="D37" s="347"/>
      <c r="E37" s="348"/>
      <c r="F37" s="349"/>
    </row>
    <row r="38" spans="1:6">
      <c r="A38" s="325">
        <v>38749</v>
      </c>
      <c r="B38" s="569" t="s">
        <v>664</v>
      </c>
      <c r="C38" s="570"/>
      <c r="D38" s="342">
        <v>45</v>
      </c>
      <c r="E38" s="327">
        <f>SUM(D40:D41)</f>
        <v>0</v>
      </c>
      <c r="F38" s="328"/>
    </row>
    <row r="39" spans="1:6">
      <c r="A39" s="329"/>
      <c r="B39" s="330" t="s">
        <v>665</v>
      </c>
      <c r="C39" s="333"/>
      <c r="D39" s="326" t="s">
        <v>505</v>
      </c>
      <c r="E39" s="332"/>
      <c r="F39" s="328"/>
    </row>
    <row r="40" spans="1:6">
      <c r="A40" s="329"/>
      <c r="B40" s="330"/>
      <c r="C40" s="333"/>
      <c r="D40" s="326"/>
      <c r="E40" s="332"/>
      <c r="F40" s="328"/>
    </row>
    <row r="41" spans="1:6" s="6" customFormat="1" ht="15">
      <c r="A41" s="329"/>
      <c r="B41" s="330"/>
      <c r="C41" s="333"/>
      <c r="D41" s="326"/>
      <c r="E41" s="332"/>
      <c r="F41" s="328"/>
    </row>
    <row r="42" spans="1:6" s="6" customFormat="1" ht="15">
      <c r="A42" s="325">
        <v>38750</v>
      </c>
      <c r="B42" s="569" t="s">
        <v>666</v>
      </c>
      <c r="C42" s="570"/>
      <c r="D42" s="326">
        <v>30</v>
      </c>
      <c r="E42" s="327">
        <f>SUM(D44:D45)</f>
        <v>0</v>
      </c>
      <c r="F42" s="328"/>
    </row>
    <row r="43" spans="1:6">
      <c r="A43" s="329"/>
      <c r="B43" s="330" t="s">
        <v>667</v>
      </c>
      <c r="C43" s="333"/>
      <c r="D43" s="326" t="s">
        <v>505</v>
      </c>
      <c r="E43" s="332"/>
      <c r="F43" s="328"/>
    </row>
    <row r="44" spans="1:6" s="6" customFormat="1" ht="15">
      <c r="A44" s="329"/>
      <c r="B44" s="330"/>
      <c r="C44" s="333"/>
      <c r="D44" s="326"/>
      <c r="E44" s="332"/>
      <c r="F44" s="328"/>
    </row>
    <row r="45" spans="1:6" s="6" customFormat="1" ht="15">
      <c r="A45" s="329"/>
      <c r="B45" s="330"/>
      <c r="C45" s="333"/>
      <c r="D45" s="326"/>
      <c r="E45" s="332"/>
      <c r="F45" s="328"/>
    </row>
    <row r="46" spans="1:6" s="6" customFormat="1" ht="15">
      <c r="A46" s="325">
        <v>38751</v>
      </c>
      <c r="B46" s="569" t="s">
        <v>668</v>
      </c>
      <c r="C46" s="570"/>
      <c r="D46" s="326">
        <v>25</v>
      </c>
      <c r="E46" s="327">
        <f>SUM(D48:D51)</f>
        <v>0</v>
      </c>
      <c r="F46" s="328"/>
    </row>
    <row r="47" spans="1:6" s="6" customFormat="1" ht="15">
      <c r="A47" s="329"/>
      <c r="B47" s="330" t="s">
        <v>665</v>
      </c>
      <c r="C47" s="333"/>
      <c r="D47" s="326" t="s">
        <v>505</v>
      </c>
      <c r="E47" s="332"/>
      <c r="F47" s="328"/>
    </row>
    <row r="48" spans="1:6">
      <c r="A48" s="329"/>
      <c r="B48" s="330"/>
      <c r="C48" s="333"/>
      <c r="D48" s="326"/>
      <c r="E48" s="332"/>
      <c r="F48" s="328"/>
    </row>
    <row r="49" spans="1:6">
      <c r="A49" s="329"/>
      <c r="B49" s="330"/>
      <c r="C49" s="333"/>
      <c r="D49" s="326"/>
      <c r="E49" s="332"/>
      <c r="F49" s="328"/>
    </row>
    <row r="50" spans="1:6" s="6" customFormat="1" ht="15">
      <c r="A50" s="329"/>
      <c r="B50" s="330"/>
      <c r="C50" s="333"/>
      <c r="D50" s="326"/>
      <c r="E50" s="332"/>
      <c r="F50" s="328"/>
    </row>
    <row r="51" spans="1:6" s="6" customFormat="1" ht="15">
      <c r="A51" s="329"/>
      <c r="B51" s="330"/>
      <c r="C51" s="333"/>
      <c r="D51" s="326"/>
      <c r="E51" s="332"/>
      <c r="F51" s="328"/>
    </row>
    <row r="52" spans="1:6" s="6" customFormat="1" ht="15">
      <c r="A52" s="325">
        <v>38752</v>
      </c>
      <c r="B52" s="569" t="s">
        <v>669</v>
      </c>
      <c r="C52" s="570"/>
      <c r="D52" s="326">
        <v>20</v>
      </c>
      <c r="E52" s="327">
        <f>SUM(D54:D56)</f>
        <v>0</v>
      </c>
      <c r="F52" s="328"/>
    </row>
    <row r="53" spans="1:6" s="6" customFormat="1" ht="15">
      <c r="A53" s="329"/>
      <c r="B53" s="330" t="s">
        <v>665</v>
      </c>
      <c r="C53" s="333"/>
      <c r="D53" s="326" t="s">
        <v>505</v>
      </c>
      <c r="E53" s="332"/>
      <c r="F53" s="328"/>
    </row>
    <row r="54" spans="1:6">
      <c r="A54" s="329"/>
      <c r="B54" s="330"/>
      <c r="C54" s="333"/>
      <c r="D54" s="326"/>
      <c r="E54" s="332"/>
      <c r="F54" s="328"/>
    </row>
    <row r="55" spans="1:6" s="6" customFormat="1" ht="15">
      <c r="A55" s="329"/>
      <c r="B55" s="330"/>
      <c r="C55" s="333"/>
      <c r="D55" s="326"/>
      <c r="E55" s="332"/>
      <c r="F55" s="328"/>
    </row>
    <row r="56" spans="1:6" s="6" customFormat="1" ht="15">
      <c r="A56" s="329"/>
      <c r="B56" s="330"/>
      <c r="C56" s="333"/>
      <c r="D56" s="326"/>
      <c r="E56" s="332"/>
      <c r="F56" s="328"/>
    </row>
    <row r="57" spans="1:6" s="6" customFormat="1" ht="15">
      <c r="A57" s="325">
        <v>38753</v>
      </c>
      <c r="B57" s="569" t="s">
        <v>670</v>
      </c>
      <c r="C57" s="570"/>
      <c r="D57" s="326">
        <v>15</v>
      </c>
      <c r="E57" s="327">
        <f>SUM(D59:D61)</f>
        <v>0</v>
      </c>
      <c r="F57" s="328"/>
    </row>
    <row r="58" spans="1:6" s="6" customFormat="1" ht="15">
      <c r="A58" s="329"/>
      <c r="B58" s="330" t="s">
        <v>665</v>
      </c>
      <c r="C58" s="333"/>
      <c r="D58" s="326" t="s">
        <v>505</v>
      </c>
      <c r="E58" s="332"/>
      <c r="F58" s="328"/>
    </row>
    <row r="59" spans="1:6">
      <c r="A59" s="329"/>
      <c r="B59" s="330"/>
      <c r="C59" s="333"/>
      <c r="D59" s="326"/>
      <c r="E59" s="332"/>
      <c r="F59" s="328"/>
    </row>
    <row r="60" spans="1:6" s="6" customFormat="1" ht="15">
      <c r="A60" s="329"/>
      <c r="B60" s="330"/>
      <c r="C60" s="333"/>
      <c r="D60" s="326"/>
      <c r="E60" s="332"/>
      <c r="F60" s="328"/>
    </row>
    <row r="61" spans="1:6" s="6" customFormat="1" ht="15">
      <c r="A61" s="329"/>
      <c r="B61" s="330"/>
      <c r="C61" s="333"/>
      <c r="D61" s="326"/>
      <c r="E61" s="332"/>
      <c r="F61" s="328"/>
    </row>
    <row r="62" spans="1:6" s="6" customFormat="1" ht="15">
      <c r="A62" s="325">
        <v>38754</v>
      </c>
      <c r="B62" s="569" t="s">
        <v>671</v>
      </c>
      <c r="C62" s="570"/>
      <c r="D62" s="326">
        <v>30</v>
      </c>
      <c r="E62" s="327">
        <f>SUM(D64:D67)</f>
        <v>0</v>
      </c>
      <c r="F62" s="328"/>
    </row>
    <row r="63" spans="1:6" s="6" customFormat="1" ht="15">
      <c r="A63" s="329"/>
      <c r="B63" s="330" t="s">
        <v>665</v>
      </c>
      <c r="C63" s="333"/>
      <c r="D63" s="326" t="s">
        <v>505</v>
      </c>
      <c r="E63" s="332"/>
      <c r="F63" s="328"/>
    </row>
    <row r="64" spans="1:6">
      <c r="A64" s="329"/>
      <c r="B64" s="330"/>
      <c r="C64" s="333"/>
      <c r="D64" s="326"/>
      <c r="E64" s="332"/>
      <c r="F64" s="328"/>
    </row>
    <row r="65" spans="1:6" s="6" customFormat="1" ht="15">
      <c r="A65" s="329"/>
      <c r="B65" s="330"/>
      <c r="C65" s="333"/>
      <c r="D65" s="326"/>
      <c r="E65" s="332"/>
      <c r="F65" s="328"/>
    </row>
    <row r="66" spans="1:6" s="6" customFormat="1" ht="15">
      <c r="A66" s="329"/>
      <c r="B66" s="330"/>
      <c r="C66" s="333"/>
      <c r="D66" s="326"/>
      <c r="E66" s="332"/>
      <c r="F66" s="328"/>
    </row>
    <row r="67" spans="1:6" s="6" customFormat="1" ht="15">
      <c r="A67" s="329"/>
      <c r="B67" s="330"/>
      <c r="C67" s="333"/>
      <c r="D67" s="326"/>
      <c r="E67" s="332"/>
      <c r="F67" s="328"/>
    </row>
    <row r="68" spans="1:6" s="6" customFormat="1" ht="15">
      <c r="A68" s="325">
        <v>38755</v>
      </c>
      <c r="B68" s="569" t="s">
        <v>672</v>
      </c>
      <c r="C68" s="570"/>
      <c r="D68" s="326">
        <v>30</v>
      </c>
      <c r="E68" s="327">
        <f>SUM(D70:D73)</f>
        <v>0</v>
      </c>
      <c r="F68" s="328"/>
    </row>
    <row r="69" spans="1:6">
      <c r="A69" s="329"/>
      <c r="B69" s="330" t="s">
        <v>665</v>
      </c>
      <c r="C69" s="333"/>
      <c r="D69" s="326" t="s">
        <v>505</v>
      </c>
      <c r="E69" s="332"/>
      <c r="F69" s="328"/>
    </row>
    <row r="70" spans="1:6" s="6" customFormat="1" ht="15">
      <c r="A70" s="329"/>
      <c r="B70" s="330"/>
      <c r="C70" s="333"/>
      <c r="D70" s="326"/>
      <c r="E70" s="332"/>
      <c r="F70" s="328"/>
    </row>
    <row r="71" spans="1:6" s="6" customFormat="1" ht="15">
      <c r="A71" s="329"/>
      <c r="B71" s="330"/>
      <c r="C71" s="333"/>
      <c r="D71" s="326"/>
      <c r="E71" s="332"/>
      <c r="F71" s="328"/>
    </row>
    <row r="72" spans="1:6" s="6" customFormat="1" ht="15">
      <c r="A72" s="329"/>
      <c r="B72" s="330"/>
      <c r="C72" s="333"/>
      <c r="D72" s="326"/>
      <c r="E72" s="332"/>
      <c r="F72" s="328"/>
    </row>
    <row r="73" spans="1:6" s="6" customFormat="1" ht="15">
      <c r="A73" s="329"/>
      <c r="B73" s="330"/>
      <c r="C73" s="333"/>
      <c r="D73" s="326"/>
      <c r="E73" s="332"/>
      <c r="F73" s="328"/>
    </row>
    <row r="74" spans="1:6">
      <c r="A74" s="325">
        <v>38756</v>
      </c>
      <c r="B74" s="569" t="s">
        <v>673</v>
      </c>
      <c r="C74" s="570"/>
      <c r="D74" s="326">
        <v>30</v>
      </c>
      <c r="E74" s="327">
        <f>SUM(D76:D79)</f>
        <v>0</v>
      </c>
      <c r="F74" s="328"/>
    </row>
    <row r="75" spans="1:6" s="6" customFormat="1" ht="15">
      <c r="A75" s="329"/>
      <c r="B75" s="330" t="s">
        <v>665</v>
      </c>
      <c r="C75" s="333"/>
      <c r="D75" s="326" t="s">
        <v>505</v>
      </c>
      <c r="E75" s="332"/>
      <c r="F75" s="328"/>
    </row>
    <row r="76" spans="1:6" s="6" customFormat="1" ht="15">
      <c r="A76" s="329"/>
      <c r="B76" s="330"/>
      <c r="C76" s="333"/>
      <c r="D76" s="326"/>
      <c r="E76" s="332"/>
      <c r="F76" s="328"/>
    </row>
    <row r="77" spans="1:6" s="6" customFormat="1" ht="15">
      <c r="A77" s="329"/>
      <c r="B77" s="330"/>
      <c r="C77" s="333"/>
      <c r="D77" s="326"/>
      <c r="E77" s="332"/>
      <c r="F77" s="328"/>
    </row>
    <row r="78" spans="1:6" s="6" customFormat="1" ht="15">
      <c r="A78" s="329"/>
      <c r="B78" s="330"/>
      <c r="C78" s="333"/>
      <c r="D78" s="326"/>
      <c r="E78" s="332"/>
      <c r="F78" s="328"/>
    </row>
    <row r="79" spans="1:6" ht="20.100000000000001" customHeight="1">
      <c r="A79" s="329"/>
      <c r="B79" s="330"/>
      <c r="C79" s="333"/>
      <c r="D79" s="326"/>
      <c r="E79" s="332"/>
      <c r="F79" s="328"/>
    </row>
    <row r="80" spans="1:6" s="6" customFormat="1" ht="15">
      <c r="A80" s="325">
        <v>38757</v>
      </c>
      <c r="B80" s="569" t="s">
        <v>674</v>
      </c>
      <c r="C80" s="577"/>
      <c r="D80" s="326">
        <v>20</v>
      </c>
      <c r="E80" s="327">
        <f>SUM(D82:D85)</f>
        <v>0</v>
      </c>
      <c r="F80" s="328"/>
    </row>
    <row r="81" spans="1:6" s="6" customFormat="1" ht="15">
      <c r="A81" s="329"/>
      <c r="B81" s="340" t="s">
        <v>675</v>
      </c>
      <c r="C81" s="341"/>
      <c r="D81" s="326" t="s">
        <v>505</v>
      </c>
      <c r="E81" s="332"/>
      <c r="F81" s="328"/>
    </row>
    <row r="82" spans="1:6" s="6" customFormat="1" ht="15">
      <c r="A82" s="329"/>
      <c r="B82" s="340"/>
      <c r="C82" s="341"/>
      <c r="D82" s="326"/>
      <c r="E82" s="332"/>
      <c r="F82" s="328"/>
    </row>
    <row r="83" spans="1:6">
      <c r="A83" s="329"/>
      <c r="B83" s="340"/>
      <c r="C83" s="341"/>
      <c r="D83" s="326"/>
      <c r="E83" s="332"/>
      <c r="F83" s="328"/>
    </row>
    <row r="84" spans="1:6">
      <c r="A84" s="329"/>
      <c r="B84" s="340"/>
      <c r="C84" s="341"/>
      <c r="D84" s="326"/>
      <c r="E84" s="332"/>
      <c r="F84" s="328"/>
    </row>
    <row r="85" spans="1:6">
      <c r="A85" s="329"/>
      <c r="B85" s="340"/>
      <c r="C85" s="341"/>
      <c r="D85" s="326"/>
      <c r="E85" s="332"/>
      <c r="F85" s="328"/>
    </row>
    <row r="86" spans="1:6">
      <c r="A86" s="322" t="s">
        <v>62</v>
      </c>
      <c r="B86" s="571" t="s">
        <v>66</v>
      </c>
      <c r="C86" s="572"/>
      <c r="D86" s="362"/>
      <c r="E86" s="351"/>
      <c r="F86" s="352"/>
    </row>
    <row r="87" spans="1:6">
      <c r="A87" s="325">
        <v>38777</v>
      </c>
      <c r="B87" s="569" t="s">
        <v>67</v>
      </c>
      <c r="C87" s="570"/>
      <c r="D87" s="364">
        <v>15</v>
      </c>
      <c r="E87" s="327">
        <f>SUM(D89:D90)</f>
        <v>0</v>
      </c>
      <c r="F87" s="328"/>
    </row>
    <row r="88" spans="1:6" s="6" customFormat="1" ht="15">
      <c r="A88" s="329"/>
      <c r="B88" s="330" t="s">
        <v>676</v>
      </c>
      <c r="C88" s="333"/>
      <c r="D88" s="326" t="s">
        <v>505</v>
      </c>
      <c r="E88" s="332"/>
      <c r="F88" s="328"/>
    </row>
    <row r="89" spans="1:6">
      <c r="A89" s="329"/>
      <c r="B89" s="330"/>
      <c r="C89" s="333"/>
      <c r="D89" s="326"/>
      <c r="E89" s="332"/>
      <c r="F89" s="328"/>
    </row>
    <row r="90" spans="1:6" s="6" customFormat="1" ht="15">
      <c r="A90" s="329"/>
      <c r="B90" s="330"/>
      <c r="C90" s="333"/>
      <c r="D90" s="326"/>
      <c r="E90" s="332"/>
      <c r="F90" s="328"/>
    </row>
    <row r="91" spans="1:6" s="6" customFormat="1" ht="15">
      <c r="A91" s="325">
        <v>38778</v>
      </c>
      <c r="B91" s="569" t="s">
        <v>68</v>
      </c>
      <c r="C91" s="570"/>
      <c r="D91" s="364">
        <v>5</v>
      </c>
      <c r="E91" s="327">
        <f>SUM(D93:D94)</f>
        <v>0</v>
      </c>
      <c r="F91" s="328"/>
    </row>
    <row r="92" spans="1:6" s="6" customFormat="1" ht="15">
      <c r="A92" s="329"/>
      <c r="B92" s="330" t="s">
        <v>676</v>
      </c>
      <c r="C92" s="333"/>
      <c r="D92" s="326" t="s">
        <v>505</v>
      </c>
      <c r="E92" s="332"/>
      <c r="F92" s="328"/>
    </row>
    <row r="93" spans="1:6" s="6" customFormat="1" ht="15">
      <c r="A93" s="329"/>
      <c r="B93" s="330"/>
      <c r="C93" s="333"/>
      <c r="D93" s="326"/>
      <c r="E93" s="332"/>
      <c r="F93" s="328"/>
    </row>
    <row r="94" spans="1:6">
      <c r="A94" s="329"/>
      <c r="B94" s="330"/>
      <c r="C94" s="333"/>
      <c r="D94" s="326"/>
      <c r="E94" s="332"/>
      <c r="F94" s="328"/>
    </row>
    <row r="95" spans="1:6">
      <c r="A95" s="325">
        <v>38779</v>
      </c>
      <c r="B95" s="569" t="s">
        <v>677</v>
      </c>
      <c r="C95" s="570"/>
      <c r="D95" s="364">
        <v>5</v>
      </c>
      <c r="E95" s="327">
        <f>SUM(D97:D98)</f>
        <v>0</v>
      </c>
      <c r="F95" s="328"/>
    </row>
    <row r="96" spans="1:6">
      <c r="A96" s="329"/>
      <c r="B96" s="330" t="s">
        <v>676</v>
      </c>
      <c r="C96" s="333"/>
      <c r="D96" s="326" t="s">
        <v>505</v>
      </c>
      <c r="E96" s="332"/>
      <c r="F96" s="328"/>
    </row>
    <row r="97" spans="1:6">
      <c r="A97" s="329"/>
      <c r="B97" s="330"/>
      <c r="C97" s="333"/>
      <c r="D97" s="326"/>
      <c r="E97" s="332"/>
      <c r="F97" s="328"/>
    </row>
    <row r="98" spans="1:6">
      <c r="A98" s="329"/>
      <c r="B98" s="330"/>
      <c r="C98" s="333"/>
      <c r="D98" s="326"/>
      <c r="E98" s="332"/>
      <c r="F98" s="328"/>
    </row>
    <row r="99" spans="1:6">
      <c r="A99" s="325">
        <v>38780</v>
      </c>
      <c r="B99" s="569" t="s">
        <v>678</v>
      </c>
      <c r="C99" s="570"/>
      <c r="D99" s="364">
        <v>3</v>
      </c>
      <c r="E99" s="327">
        <f>SUM(D101:D102)</f>
        <v>0</v>
      </c>
      <c r="F99" s="328"/>
    </row>
    <row r="100" spans="1:6">
      <c r="A100" s="329"/>
      <c r="B100" s="330" t="s">
        <v>676</v>
      </c>
      <c r="C100" s="333"/>
      <c r="D100" s="326" t="s">
        <v>505</v>
      </c>
      <c r="E100" s="332"/>
      <c r="F100" s="328"/>
    </row>
    <row r="101" spans="1:6">
      <c r="A101" s="329"/>
      <c r="B101" s="330"/>
      <c r="C101" s="333"/>
      <c r="D101" s="326"/>
      <c r="E101" s="332"/>
      <c r="F101" s="328"/>
    </row>
    <row r="102" spans="1:6">
      <c r="A102" s="329"/>
      <c r="B102" s="330"/>
      <c r="C102" s="333"/>
      <c r="D102" s="326"/>
      <c r="E102" s="332"/>
      <c r="F102" s="328"/>
    </row>
    <row r="103" spans="1:6">
      <c r="A103" s="325">
        <v>38781</v>
      </c>
      <c r="B103" s="569" t="s">
        <v>679</v>
      </c>
      <c r="C103" s="570"/>
      <c r="D103" s="364">
        <v>10</v>
      </c>
      <c r="E103" s="327">
        <f>SUM(D105:D106)</f>
        <v>0</v>
      </c>
      <c r="F103" s="328"/>
    </row>
    <row r="104" spans="1:6">
      <c r="A104" s="329"/>
      <c r="B104" s="330" t="s">
        <v>676</v>
      </c>
      <c r="C104" s="333"/>
      <c r="D104" s="326" t="s">
        <v>505</v>
      </c>
      <c r="E104" s="332"/>
      <c r="F104" s="328"/>
    </row>
    <row r="105" spans="1:6">
      <c r="A105" s="329"/>
      <c r="B105" s="330"/>
      <c r="C105" s="333"/>
      <c r="D105" s="326"/>
      <c r="E105" s="332"/>
      <c r="F105" s="328"/>
    </row>
    <row r="106" spans="1:6">
      <c r="A106" s="329"/>
      <c r="B106" s="330"/>
      <c r="C106" s="333"/>
      <c r="D106" s="326"/>
      <c r="E106" s="332"/>
      <c r="F106" s="328"/>
    </row>
    <row r="107" spans="1:6">
      <c r="A107" s="325">
        <v>38782</v>
      </c>
      <c r="B107" s="569" t="s">
        <v>680</v>
      </c>
      <c r="C107" s="570"/>
      <c r="D107" s="326">
        <v>20</v>
      </c>
      <c r="E107" s="327">
        <f>SUM(D109:D110)</f>
        <v>0</v>
      </c>
      <c r="F107" s="328"/>
    </row>
    <row r="108" spans="1:6">
      <c r="A108" s="329"/>
      <c r="B108" s="330" t="s">
        <v>676</v>
      </c>
      <c r="C108" s="333"/>
      <c r="D108" s="326" t="s">
        <v>505</v>
      </c>
      <c r="E108" s="332"/>
      <c r="F108" s="328"/>
    </row>
    <row r="109" spans="1:6" ht="21.95" customHeight="1">
      <c r="A109" s="329"/>
      <c r="B109" s="330"/>
      <c r="C109" s="333"/>
      <c r="D109" s="326"/>
      <c r="E109" s="332"/>
      <c r="F109" s="328"/>
    </row>
    <row r="110" spans="1:6">
      <c r="A110" s="329"/>
      <c r="B110" s="330"/>
      <c r="C110" s="333"/>
      <c r="D110" s="326"/>
      <c r="E110" s="332"/>
      <c r="F110" s="328"/>
    </row>
    <row r="111" spans="1:6">
      <c r="A111" s="325">
        <v>38783</v>
      </c>
      <c r="B111" s="569" t="s">
        <v>681</v>
      </c>
      <c r="C111" s="570"/>
      <c r="D111" s="326">
        <v>10</v>
      </c>
      <c r="E111" s="327">
        <f>SUM(D113:D115)</f>
        <v>0</v>
      </c>
      <c r="F111" s="328"/>
    </row>
    <row r="112" spans="1:6">
      <c r="A112" s="329"/>
      <c r="B112" s="330" t="s">
        <v>676</v>
      </c>
      <c r="C112" s="333"/>
      <c r="D112" s="326" t="s">
        <v>505</v>
      </c>
      <c r="E112" s="332"/>
      <c r="F112" s="328"/>
    </row>
    <row r="113" spans="1:6">
      <c r="A113" s="329"/>
      <c r="B113" s="330"/>
      <c r="C113" s="333"/>
      <c r="D113" s="326"/>
      <c r="E113" s="332"/>
      <c r="F113" s="328"/>
    </row>
    <row r="114" spans="1:6">
      <c r="A114" s="329"/>
      <c r="B114" s="330"/>
      <c r="C114" s="333"/>
      <c r="D114" s="326"/>
      <c r="E114" s="332"/>
      <c r="F114" s="328"/>
    </row>
    <row r="115" spans="1:6">
      <c r="A115" s="329"/>
      <c r="B115" s="330"/>
      <c r="C115" s="333"/>
      <c r="D115" s="326"/>
      <c r="E115" s="332"/>
      <c r="F115" s="328"/>
    </row>
    <row r="116" spans="1:6">
      <c r="A116" s="322" t="s">
        <v>63</v>
      </c>
      <c r="B116" s="571" t="s">
        <v>371</v>
      </c>
      <c r="C116" s="572"/>
      <c r="D116" s="350"/>
      <c r="E116" s="351"/>
      <c r="F116" s="352"/>
    </row>
    <row r="117" spans="1:6" s="6" customFormat="1" ht="15">
      <c r="A117" s="329">
        <v>38838</v>
      </c>
      <c r="B117" s="573" t="s">
        <v>682</v>
      </c>
      <c r="C117" s="574"/>
      <c r="D117" s="326">
        <v>25</v>
      </c>
      <c r="E117" s="332"/>
      <c r="F117" s="328"/>
    </row>
    <row r="118" spans="1:6" s="6" customFormat="1" ht="15">
      <c r="A118" s="329">
        <v>38839</v>
      </c>
      <c r="B118" s="573" t="s">
        <v>683</v>
      </c>
      <c r="C118" s="574"/>
      <c r="D118" s="326">
        <v>25</v>
      </c>
      <c r="E118" s="332"/>
      <c r="F118" s="328"/>
    </row>
    <row r="119" spans="1:6" s="6" customFormat="1" ht="15">
      <c r="A119" s="329">
        <v>38840</v>
      </c>
      <c r="B119" s="573" t="s">
        <v>684</v>
      </c>
      <c r="C119" s="574"/>
      <c r="D119" s="326">
        <v>18</v>
      </c>
      <c r="E119" s="332"/>
      <c r="F119" s="328"/>
    </row>
    <row r="120" spans="1:6" s="6" customFormat="1" ht="15">
      <c r="A120" s="329">
        <v>38841</v>
      </c>
      <c r="B120" s="573" t="s">
        <v>685</v>
      </c>
      <c r="C120" s="574"/>
      <c r="D120" s="326">
        <v>12</v>
      </c>
      <c r="E120" s="332"/>
      <c r="F120" s="328"/>
    </row>
    <row r="121" spans="1:6">
      <c r="A121" s="329">
        <v>38842</v>
      </c>
      <c r="B121" s="573" t="s">
        <v>686</v>
      </c>
      <c r="C121" s="574"/>
      <c r="D121" s="326">
        <v>12</v>
      </c>
      <c r="E121" s="332"/>
      <c r="F121" s="328"/>
    </row>
    <row r="122" spans="1:6">
      <c r="A122" s="329">
        <v>38843</v>
      </c>
      <c r="B122" s="573" t="s">
        <v>687</v>
      </c>
      <c r="C122" s="574"/>
      <c r="D122" s="326">
        <v>12</v>
      </c>
      <c r="E122" s="332"/>
      <c r="F122" s="328"/>
    </row>
    <row r="123" spans="1:6">
      <c r="A123" s="329">
        <v>38844</v>
      </c>
      <c r="B123" s="573" t="s">
        <v>372</v>
      </c>
      <c r="C123" s="574"/>
      <c r="D123" s="326">
        <v>20</v>
      </c>
      <c r="E123" s="332"/>
      <c r="F123" s="328"/>
    </row>
    <row r="124" spans="1:6" s="6" customFormat="1" ht="15">
      <c r="A124" s="329">
        <v>38845</v>
      </c>
      <c r="B124" s="573" t="s">
        <v>373</v>
      </c>
      <c r="C124" s="574"/>
      <c r="D124" s="326">
        <v>10</v>
      </c>
      <c r="E124" s="332"/>
      <c r="F124" s="328"/>
    </row>
    <row r="125" spans="1:6" s="6" customFormat="1" ht="15">
      <c r="A125" s="329">
        <v>38846</v>
      </c>
      <c r="B125" s="573" t="s">
        <v>374</v>
      </c>
      <c r="C125" s="574"/>
      <c r="D125" s="326">
        <v>15</v>
      </c>
      <c r="E125" s="332"/>
      <c r="F125" s="328"/>
    </row>
    <row r="126" spans="1:6" s="6" customFormat="1">
      <c r="A126" s="322" t="s">
        <v>64</v>
      </c>
      <c r="B126" s="571" t="s">
        <v>375</v>
      </c>
      <c r="C126" s="572"/>
      <c r="D126" s="350"/>
      <c r="E126" s="351"/>
      <c r="F126" s="352"/>
    </row>
    <row r="127" spans="1:6" s="6" customFormat="1" ht="15">
      <c r="A127" s="338">
        <v>38869</v>
      </c>
      <c r="B127" s="576" t="s">
        <v>688</v>
      </c>
      <c r="C127" s="575"/>
      <c r="D127" s="335">
        <v>25</v>
      </c>
      <c r="E127" s="339"/>
      <c r="F127" s="337"/>
    </row>
    <row r="128" spans="1:6" s="6" customFormat="1" ht="15">
      <c r="A128" s="338">
        <v>38870</v>
      </c>
      <c r="B128" s="576" t="s">
        <v>689</v>
      </c>
      <c r="C128" s="575"/>
      <c r="D128" s="335">
        <v>15</v>
      </c>
      <c r="E128" s="339"/>
      <c r="F128" s="337"/>
    </row>
    <row r="129" spans="1:6" s="6" customFormat="1" ht="15">
      <c r="A129" s="329">
        <v>38871</v>
      </c>
      <c r="B129" s="576" t="s">
        <v>690</v>
      </c>
      <c r="C129" s="575"/>
      <c r="D129" s="326">
        <v>25</v>
      </c>
      <c r="E129" s="332"/>
      <c r="F129" s="328"/>
    </row>
    <row r="130" spans="1:6" s="6" customFormat="1" ht="15">
      <c r="A130" s="329">
        <v>38872</v>
      </c>
      <c r="B130" s="573" t="s">
        <v>376</v>
      </c>
      <c r="C130" s="574"/>
      <c r="D130" s="326">
        <v>15</v>
      </c>
      <c r="E130" s="332"/>
      <c r="F130" s="328"/>
    </row>
    <row r="131" spans="1:6" s="6" customFormat="1" ht="15">
      <c r="A131" s="329">
        <v>38873</v>
      </c>
      <c r="B131" s="576" t="s">
        <v>691</v>
      </c>
      <c r="C131" s="575"/>
      <c r="D131" s="326">
        <v>10</v>
      </c>
      <c r="E131" s="332"/>
      <c r="F131" s="328"/>
    </row>
    <row r="132" spans="1:6" s="6" customFormat="1" ht="15">
      <c r="A132" s="343">
        <v>38874</v>
      </c>
      <c r="B132" s="573" t="s">
        <v>378</v>
      </c>
      <c r="C132" s="574"/>
      <c r="D132" s="345">
        <v>20</v>
      </c>
      <c r="E132" s="346"/>
      <c r="F132" s="344"/>
    </row>
    <row r="133" spans="1:6" s="6" customFormat="1" ht="15">
      <c r="A133" s="329">
        <v>38875</v>
      </c>
      <c r="B133" s="573" t="s">
        <v>379</v>
      </c>
      <c r="C133" s="574"/>
      <c r="D133" s="326">
        <v>15</v>
      </c>
      <c r="E133" s="332"/>
      <c r="F133" s="328"/>
    </row>
    <row r="134" spans="1:6" s="6" customFormat="1" ht="15">
      <c r="A134" s="329">
        <v>38876</v>
      </c>
      <c r="B134" s="573" t="s">
        <v>380</v>
      </c>
      <c r="C134" s="574"/>
      <c r="D134" s="326">
        <v>10</v>
      </c>
      <c r="E134" s="332"/>
      <c r="F134" s="328"/>
    </row>
    <row r="135" spans="1:6" s="6" customFormat="1" ht="15">
      <c r="A135" s="329">
        <v>38877</v>
      </c>
      <c r="B135" s="573" t="s">
        <v>381</v>
      </c>
      <c r="C135" s="574"/>
      <c r="D135" s="326">
        <v>25</v>
      </c>
      <c r="E135" s="332"/>
      <c r="F135" s="328"/>
    </row>
    <row r="136" spans="1:6" s="6" customFormat="1" ht="15">
      <c r="A136" s="329">
        <v>38878</v>
      </c>
      <c r="B136" s="576" t="s">
        <v>692</v>
      </c>
      <c r="C136" s="575"/>
      <c r="D136" s="326">
        <v>25</v>
      </c>
      <c r="E136" s="332"/>
      <c r="F136" s="328"/>
    </row>
    <row r="137" spans="1:6" s="6" customFormat="1" ht="15">
      <c r="A137" s="329">
        <v>38879</v>
      </c>
      <c r="B137" s="573" t="s">
        <v>382</v>
      </c>
      <c r="C137" s="574"/>
      <c r="D137" s="326">
        <v>20</v>
      </c>
      <c r="E137" s="332"/>
      <c r="F137" s="328"/>
    </row>
    <row r="138" spans="1:6" s="6" customFormat="1">
      <c r="A138" s="322" t="s">
        <v>370</v>
      </c>
      <c r="B138" s="571" t="s">
        <v>693</v>
      </c>
      <c r="C138" s="572"/>
      <c r="D138" s="350"/>
      <c r="E138" s="351"/>
      <c r="F138" s="352"/>
    </row>
    <row r="139" spans="1:6" s="6" customFormat="1" ht="15">
      <c r="A139" s="325">
        <v>38899</v>
      </c>
      <c r="B139" s="569" t="s">
        <v>126</v>
      </c>
      <c r="C139" s="570"/>
      <c r="D139" s="326">
        <v>30</v>
      </c>
      <c r="E139" s="327">
        <f>SUM(D141:D143)</f>
        <v>0</v>
      </c>
      <c r="F139" s="328"/>
    </row>
    <row r="140" spans="1:6" s="6" customFormat="1" ht="15">
      <c r="A140" s="329"/>
      <c r="B140" s="330" t="s">
        <v>694</v>
      </c>
      <c r="C140" s="333"/>
      <c r="D140" s="326" t="s">
        <v>505</v>
      </c>
      <c r="E140" s="332"/>
      <c r="F140" s="328"/>
    </row>
    <row r="141" spans="1:6" s="6" customFormat="1" ht="15">
      <c r="A141" s="329"/>
      <c r="B141" s="330"/>
      <c r="C141" s="333"/>
      <c r="D141" s="326"/>
      <c r="E141" s="332"/>
      <c r="F141" s="328"/>
    </row>
    <row r="142" spans="1:6" s="6" customFormat="1" ht="15">
      <c r="A142" s="329"/>
      <c r="B142" s="330"/>
      <c r="C142" s="333"/>
      <c r="D142" s="326"/>
      <c r="E142" s="332"/>
      <c r="F142" s="328"/>
    </row>
    <row r="143" spans="1:6" s="6" customFormat="1" ht="15">
      <c r="A143" s="329"/>
      <c r="B143" s="330"/>
      <c r="C143" s="333"/>
      <c r="D143" s="326"/>
      <c r="E143" s="332"/>
      <c r="F143" s="328"/>
    </row>
    <row r="144" spans="1:6" s="6" customFormat="1" ht="15">
      <c r="A144" s="325">
        <v>38900</v>
      </c>
      <c r="B144" s="569" t="s">
        <v>127</v>
      </c>
      <c r="C144" s="577"/>
      <c r="D144" s="326">
        <v>15</v>
      </c>
      <c r="E144" s="327">
        <f>SUM(D146:D148)</f>
        <v>0</v>
      </c>
      <c r="F144" s="328"/>
    </row>
    <row r="145" spans="1:6" s="6" customFormat="1" ht="15">
      <c r="A145" s="329"/>
      <c r="B145" s="330" t="s">
        <v>694</v>
      </c>
      <c r="C145" s="333"/>
      <c r="D145" s="326" t="s">
        <v>505</v>
      </c>
      <c r="E145" s="332"/>
      <c r="F145" s="328"/>
    </row>
    <row r="146" spans="1:6" s="6" customFormat="1" ht="15">
      <c r="A146" s="329"/>
      <c r="B146" s="340"/>
      <c r="C146" s="341"/>
      <c r="D146" s="326"/>
      <c r="E146" s="332"/>
      <c r="F146" s="328"/>
    </row>
    <row r="147" spans="1:6" s="6" customFormat="1" ht="15">
      <c r="A147" s="329"/>
      <c r="B147" s="340"/>
      <c r="C147" s="341"/>
      <c r="D147" s="326"/>
      <c r="E147" s="332"/>
      <c r="F147" s="328"/>
    </row>
    <row r="148" spans="1:6" s="6" customFormat="1" ht="15">
      <c r="A148" s="329"/>
      <c r="B148" s="340"/>
      <c r="C148" s="341"/>
      <c r="D148" s="326"/>
      <c r="E148" s="332"/>
      <c r="F148" s="328"/>
    </row>
    <row r="149" spans="1:6" s="6" customFormat="1" ht="15">
      <c r="A149" s="325">
        <v>38901</v>
      </c>
      <c r="B149" s="569" t="s">
        <v>128</v>
      </c>
      <c r="C149" s="577"/>
      <c r="D149" s="342">
        <v>5</v>
      </c>
      <c r="E149" s="327">
        <f>SUM(D151:D153)</f>
        <v>0</v>
      </c>
      <c r="F149" s="328"/>
    </row>
    <row r="150" spans="1:6" s="6" customFormat="1" ht="15">
      <c r="A150" s="329"/>
      <c r="B150" s="330" t="s">
        <v>694</v>
      </c>
      <c r="C150" s="333"/>
      <c r="D150" s="326" t="s">
        <v>505</v>
      </c>
      <c r="E150" s="332"/>
      <c r="F150" s="328"/>
    </row>
    <row r="151" spans="1:6" s="6" customFormat="1" ht="15">
      <c r="A151" s="329"/>
      <c r="B151" s="340"/>
      <c r="C151" s="341"/>
      <c r="D151" s="326"/>
      <c r="E151" s="332"/>
      <c r="F151" s="328"/>
    </row>
    <row r="152" spans="1:6" s="6" customFormat="1" ht="15">
      <c r="A152" s="329"/>
      <c r="B152" s="340"/>
      <c r="C152" s="341"/>
      <c r="D152" s="326"/>
      <c r="E152" s="332"/>
      <c r="F152" s="328"/>
    </row>
    <row r="153" spans="1:6" s="6" customFormat="1" ht="15">
      <c r="A153" s="329"/>
      <c r="B153" s="340"/>
      <c r="C153" s="341"/>
      <c r="D153" s="326"/>
      <c r="E153" s="332"/>
      <c r="F153" s="328"/>
    </row>
    <row r="154" spans="1:6" s="6" customFormat="1" ht="15">
      <c r="A154" s="325">
        <v>38902</v>
      </c>
      <c r="B154" s="569" t="s">
        <v>129</v>
      </c>
      <c r="C154" s="577"/>
      <c r="D154" s="342">
        <v>20</v>
      </c>
      <c r="E154" s="327">
        <f>SUM(D156:D158)</f>
        <v>0</v>
      </c>
      <c r="F154" s="328"/>
    </row>
    <row r="155" spans="1:6" s="6" customFormat="1" ht="15">
      <c r="A155" s="329"/>
      <c r="B155" s="330" t="s">
        <v>694</v>
      </c>
      <c r="C155" s="333"/>
      <c r="D155" s="326" t="s">
        <v>505</v>
      </c>
      <c r="E155" s="332"/>
      <c r="F155" s="328"/>
    </row>
    <row r="156" spans="1:6" s="6" customFormat="1" ht="15">
      <c r="A156" s="329"/>
      <c r="B156" s="340"/>
      <c r="C156" s="341"/>
      <c r="D156" s="326"/>
      <c r="E156" s="332"/>
      <c r="F156" s="328"/>
    </row>
    <row r="157" spans="1:6" s="6" customFormat="1" ht="15">
      <c r="A157" s="329"/>
      <c r="B157" s="340"/>
      <c r="C157" s="341"/>
      <c r="D157" s="326"/>
      <c r="E157" s="332"/>
      <c r="F157" s="328"/>
    </row>
    <row r="158" spans="1:6" s="6" customFormat="1" ht="15">
      <c r="A158" s="329"/>
      <c r="B158" s="340"/>
      <c r="C158" s="341"/>
      <c r="D158" s="326"/>
      <c r="E158" s="332"/>
      <c r="F158" s="328"/>
    </row>
    <row r="159" spans="1:6">
      <c r="A159" s="322" t="s">
        <v>65</v>
      </c>
      <c r="B159" s="571" t="s">
        <v>131</v>
      </c>
      <c r="C159" s="572"/>
      <c r="D159" s="353"/>
      <c r="E159" s="351"/>
      <c r="F159" s="352"/>
    </row>
    <row r="160" spans="1:6">
      <c r="A160" s="325">
        <v>38930</v>
      </c>
      <c r="B160" s="569" t="s">
        <v>695</v>
      </c>
      <c r="C160" s="570"/>
      <c r="D160" s="342">
        <v>2</v>
      </c>
      <c r="E160" s="327">
        <f>SUM(D162:D164)</f>
        <v>0</v>
      </c>
      <c r="F160" s="328"/>
    </row>
    <row r="161" spans="1:6">
      <c r="A161" s="329"/>
      <c r="B161" s="330" t="s">
        <v>512</v>
      </c>
      <c r="C161" s="333"/>
      <c r="D161" s="326" t="s">
        <v>505</v>
      </c>
      <c r="E161" s="332"/>
      <c r="F161" s="328"/>
    </row>
    <row r="162" spans="1:6">
      <c r="A162" s="329"/>
      <c r="B162" s="330"/>
      <c r="C162" s="333"/>
      <c r="D162" s="326">
        <v>0</v>
      </c>
      <c r="E162" s="332"/>
      <c r="F162" s="328"/>
    </row>
    <row r="163" spans="1:6">
      <c r="A163" s="329"/>
      <c r="B163" s="330"/>
      <c r="C163" s="333"/>
      <c r="D163" s="326">
        <v>0</v>
      </c>
      <c r="E163" s="332"/>
      <c r="F163" s="328"/>
    </row>
    <row r="164" spans="1:6">
      <c r="A164" s="329"/>
      <c r="B164" s="330"/>
      <c r="C164" s="333"/>
      <c r="D164" s="326">
        <v>0</v>
      </c>
      <c r="E164" s="332"/>
      <c r="F164" s="328"/>
    </row>
    <row r="165" spans="1:6">
      <c r="A165" s="325">
        <v>38931</v>
      </c>
      <c r="B165" s="569" t="s">
        <v>132</v>
      </c>
      <c r="C165" s="570"/>
      <c r="D165" s="342">
        <v>1</v>
      </c>
      <c r="E165" s="327">
        <f>SUM(D167:D172)</f>
        <v>0</v>
      </c>
      <c r="F165" s="328"/>
    </row>
    <row r="166" spans="1:6">
      <c r="A166" s="329"/>
      <c r="B166" s="330" t="s">
        <v>512</v>
      </c>
      <c r="C166" s="333"/>
      <c r="D166" s="326" t="s">
        <v>505</v>
      </c>
      <c r="E166" s="332"/>
      <c r="F166" s="328"/>
    </row>
    <row r="167" spans="1:6">
      <c r="A167" s="329"/>
      <c r="B167" s="330"/>
      <c r="C167" s="333"/>
      <c r="D167" s="326">
        <v>0</v>
      </c>
      <c r="E167" s="332"/>
      <c r="F167" s="328"/>
    </row>
    <row r="168" spans="1:6">
      <c r="A168" s="329"/>
      <c r="B168" s="330"/>
      <c r="C168" s="333"/>
      <c r="D168" s="326">
        <v>0</v>
      </c>
      <c r="E168" s="332"/>
      <c r="F168" s="328"/>
    </row>
    <row r="169" spans="1:6">
      <c r="A169" s="329"/>
      <c r="B169" s="330"/>
      <c r="C169" s="333"/>
      <c r="D169" s="326">
        <v>0</v>
      </c>
      <c r="E169" s="332"/>
      <c r="F169" s="328"/>
    </row>
    <row r="170" spans="1:6">
      <c r="A170" s="329"/>
      <c r="B170" s="330"/>
      <c r="C170" s="333"/>
      <c r="D170" s="326">
        <v>0</v>
      </c>
      <c r="E170" s="332"/>
      <c r="F170" s="328"/>
    </row>
    <row r="171" spans="1:6">
      <c r="A171" s="329"/>
      <c r="B171" s="330"/>
      <c r="C171" s="333"/>
      <c r="D171" s="326">
        <v>0</v>
      </c>
      <c r="E171" s="332"/>
      <c r="F171" s="328"/>
    </row>
    <row r="172" spans="1:6">
      <c r="A172" s="329"/>
      <c r="B172" s="330"/>
      <c r="C172" s="333"/>
      <c r="D172" s="326">
        <v>0</v>
      </c>
      <c r="E172" s="332"/>
      <c r="F172" s="328"/>
    </row>
    <row r="173" spans="1:6">
      <c r="A173" s="325">
        <v>38932</v>
      </c>
      <c r="B173" s="569" t="s">
        <v>133</v>
      </c>
      <c r="C173" s="570"/>
      <c r="D173" s="326">
        <v>8</v>
      </c>
      <c r="E173" s="327">
        <f>SUM(D175:D177)</f>
        <v>0</v>
      </c>
      <c r="F173" s="328"/>
    </row>
    <row r="174" spans="1:6">
      <c r="A174" s="329"/>
      <c r="B174" s="330" t="s">
        <v>512</v>
      </c>
      <c r="C174" s="333"/>
      <c r="D174" s="326" t="s">
        <v>505</v>
      </c>
      <c r="E174" s="332"/>
      <c r="F174" s="328"/>
    </row>
    <row r="175" spans="1:6">
      <c r="A175" s="329"/>
      <c r="B175" s="330"/>
      <c r="C175" s="333"/>
      <c r="D175" s="326">
        <v>0</v>
      </c>
      <c r="E175" s="332"/>
      <c r="F175" s="328"/>
    </row>
    <row r="176" spans="1:6">
      <c r="A176" s="329"/>
      <c r="B176" s="330"/>
      <c r="C176" s="333"/>
      <c r="D176" s="326">
        <v>0</v>
      </c>
      <c r="E176" s="332"/>
      <c r="F176" s="328"/>
    </row>
    <row r="177" spans="1:6">
      <c r="A177" s="329"/>
      <c r="B177" s="330"/>
      <c r="C177" s="333"/>
      <c r="D177" s="326">
        <v>0</v>
      </c>
      <c r="E177" s="332"/>
      <c r="F177" s="328"/>
    </row>
    <row r="178" spans="1:6">
      <c r="A178" s="325">
        <v>38933</v>
      </c>
      <c r="B178" s="569" t="s">
        <v>134</v>
      </c>
      <c r="C178" s="570"/>
      <c r="D178" s="326">
        <v>5</v>
      </c>
      <c r="E178" s="327">
        <f>SUM(D180:D182)</f>
        <v>0</v>
      </c>
      <c r="F178" s="328"/>
    </row>
    <row r="179" spans="1:6">
      <c r="A179" s="329"/>
      <c r="B179" s="330" t="s">
        <v>512</v>
      </c>
      <c r="C179" s="333"/>
      <c r="D179" s="326" t="s">
        <v>505</v>
      </c>
      <c r="E179" s="332"/>
      <c r="F179" s="328"/>
    </row>
    <row r="180" spans="1:6">
      <c r="A180" s="329"/>
      <c r="B180" s="330"/>
      <c r="C180" s="333"/>
      <c r="D180" s="326">
        <v>0</v>
      </c>
      <c r="E180" s="332"/>
      <c r="F180" s="328"/>
    </row>
    <row r="181" spans="1:6">
      <c r="A181" s="329"/>
      <c r="B181" s="330"/>
      <c r="C181" s="333"/>
      <c r="D181" s="326">
        <v>0</v>
      </c>
      <c r="E181" s="332"/>
      <c r="F181" s="328"/>
    </row>
    <row r="182" spans="1:6">
      <c r="A182" s="329"/>
      <c r="B182" s="330"/>
      <c r="C182" s="333"/>
      <c r="D182" s="326">
        <v>0</v>
      </c>
      <c r="E182" s="332"/>
      <c r="F182" s="328"/>
    </row>
    <row r="183" spans="1:6">
      <c r="A183" s="325">
        <v>38934</v>
      </c>
      <c r="B183" s="569" t="s">
        <v>135</v>
      </c>
      <c r="C183" s="577"/>
      <c r="D183" s="326">
        <v>10</v>
      </c>
      <c r="E183" s="327">
        <f>SUM(D185:D187)</f>
        <v>0</v>
      </c>
      <c r="F183" s="328"/>
    </row>
    <row r="184" spans="1:6">
      <c r="A184" s="329"/>
      <c r="B184" s="330" t="s">
        <v>512</v>
      </c>
      <c r="C184" s="333"/>
      <c r="D184" s="326" t="s">
        <v>505</v>
      </c>
      <c r="E184" s="332"/>
      <c r="F184" s="328"/>
    </row>
    <row r="185" spans="1:6">
      <c r="A185" s="329"/>
      <c r="B185" s="340"/>
      <c r="C185" s="341"/>
      <c r="D185" s="326">
        <v>0</v>
      </c>
      <c r="E185" s="332"/>
      <c r="F185" s="328"/>
    </row>
    <row r="186" spans="1:6">
      <c r="A186" s="329"/>
      <c r="B186" s="340"/>
      <c r="C186" s="341"/>
      <c r="D186" s="326">
        <v>0</v>
      </c>
      <c r="E186" s="332"/>
      <c r="F186" s="328"/>
    </row>
    <row r="187" spans="1:6">
      <c r="A187" s="329"/>
      <c r="B187" s="340"/>
      <c r="C187" s="341"/>
      <c r="D187" s="326">
        <v>0</v>
      </c>
      <c r="E187" s="332"/>
      <c r="F187" s="328"/>
    </row>
    <row r="188" spans="1:6">
      <c r="A188" s="325">
        <v>38935</v>
      </c>
      <c r="B188" s="569" t="s">
        <v>136</v>
      </c>
      <c r="C188" s="577"/>
      <c r="D188" s="326">
        <v>5</v>
      </c>
      <c r="E188" s="327">
        <f>SUM(D190:D192)</f>
        <v>0</v>
      </c>
      <c r="F188" s="328"/>
    </row>
    <row r="189" spans="1:6">
      <c r="A189" s="329"/>
      <c r="B189" s="330" t="s">
        <v>512</v>
      </c>
      <c r="C189" s="333"/>
      <c r="D189" s="326" t="s">
        <v>505</v>
      </c>
      <c r="E189" s="332"/>
      <c r="F189" s="328"/>
    </row>
    <row r="190" spans="1:6">
      <c r="A190" s="329"/>
      <c r="B190" s="340"/>
      <c r="C190" s="341"/>
      <c r="D190" s="326">
        <v>0</v>
      </c>
      <c r="E190" s="332"/>
      <c r="F190" s="328"/>
    </row>
    <row r="191" spans="1:6">
      <c r="A191" s="329"/>
      <c r="B191" s="340"/>
      <c r="C191" s="341"/>
      <c r="D191" s="326">
        <v>0</v>
      </c>
      <c r="E191" s="332"/>
      <c r="F191" s="328"/>
    </row>
    <row r="192" spans="1:6">
      <c r="A192" s="329"/>
      <c r="B192" s="340"/>
      <c r="C192" s="341"/>
      <c r="D192" s="326">
        <v>0</v>
      </c>
      <c r="E192" s="332"/>
      <c r="F192" s="328"/>
    </row>
    <row r="193" spans="1:6">
      <c r="A193" s="322" t="s">
        <v>696</v>
      </c>
      <c r="B193" s="581" t="s">
        <v>697</v>
      </c>
      <c r="C193" s="582"/>
      <c r="D193" s="354"/>
      <c r="E193" s="355"/>
      <c r="F193" s="356"/>
    </row>
    <row r="194" spans="1:6">
      <c r="A194" s="325">
        <v>38961</v>
      </c>
      <c r="B194" s="569" t="s">
        <v>698</v>
      </c>
      <c r="C194" s="570"/>
      <c r="D194" s="326">
        <v>20</v>
      </c>
      <c r="E194" s="327">
        <f>SUM(D196:D198)</f>
        <v>0</v>
      </c>
      <c r="F194" s="328"/>
    </row>
    <row r="195" spans="1:6">
      <c r="A195" s="329"/>
      <c r="B195" s="330" t="s">
        <v>699</v>
      </c>
      <c r="C195" s="333"/>
      <c r="D195" s="326" t="s">
        <v>505</v>
      </c>
      <c r="E195" s="332"/>
      <c r="F195" s="328"/>
    </row>
    <row r="196" spans="1:6">
      <c r="A196" s="329"/>
      <c r="B196" s="330"/>
      <c r="C196" s="333"/>
      <c r="D196" s="326"/>
      <c r="E196" s="332"/>
      <c r="F196" s="328"/>
    </row>
    <row r="197" spans="1:6">
      <c r="A197" s="329"/>
      <c r="B197" s="330"/>
      <c r="C197" s="333"/>
      <c r="D197" s="326"/>
      <c r="E197" s="332"/>
      <c r="F197" s="328"/>
    </row>
    <row r="198" spans="1:6">
      <c r="A198" s="329"/>
      <c r="B198" s="330"/>
      <c r="C198" s="333"/>
      <c r="D198" s="326"/>
      <c r="E198" s="332"/>
      <c r="F198" s="328"/>
    </row>
    <row r="199" spans="1:6">
      <c r="A199" s="325">
        <v>38962</v>
      </c>
      <c r="B199" s="569" t="s">
        <v>700</v>
      </c>
      <c r="C199" s="570"/>
      <c r="D199" s="326">
        <v>10</v>
      </c>
      <c r="E199" s="327">
        <f>SUM(D201:D203)</f>
        <v>0</v>
      </c>
      <c r="F199" s="328"/>
    </row>
    <row r="200" spans="1:6">
      <c r="A200" s="329"/>
      <c r="B200" s="330" t="s">
        <v>699</v>
      </c>
      <c r="C200" s="333"/>
      <c r="D200" s="326" t="s">
        <v>505</v>
      </c>
      <c r="E200" s="332"/>
      <c r="F200" s="328"/>
    </row>
    <row r="201" spans="1:6">
      <c r="A201" s="329"/>
      <c r="B201" s="330"/>
      <c r="C201" s="333"/>
      <c r="D201" s="326"/>
      <c r="E201" s="332"/>
      <c r="F201" s="328"/>
    </row>
    <row r="202" spans="1:6">
      <c r="A202" s="329"/>
      <c r="B202" s="330"/>
      <c r="C202" s="333"/>
      <c r="D202" s="326"/>
      <c r="E202" s="332"/>
      <c r="F202" s="328"/>
    </row>
    <row r="203" spans="1:6">
      <c r="A203" s="329"/>
      <c r="B203" s="330"/>
      <c r="C203" s="333"/>
      <c r="D203" s="326"/>
      <c r="E203" s="332"/>
      <c r="F203" s="328"/>
    </row>
    <row r="204" spans="1:6">
      <c r="A204" s="325">
        <v>38963</v>
      </c>
      <c r="B204" s="569" t="s">
        <v>701</v>
      </c>
      <c r="C204" s="577"/>
      <c r="D204" s="326">
        <v>5</v>
      </c>
      <c r="E204" s="327">
        <f>SUM(D206:D208)</f>
        <v>0</v>
      </c>
      <c r="F204" s="328"/>
    </row>
    <row r="205" spans="1:6">
      <c r="A205" s="329"/>
      <c r="B205" s="330" t="s">
        <v>699</v>
      </c>
      <c r="C205" s="333"/>
      <c r="D205" s="326" t="s">
        <v>505</v>
      </c>
      <c r="E205" s="332"/>
      <c r="F205" s="328"/>
    </row>
    <row r="206" spans="1:6">
      <c r="A206" s="329"/>
      <c r="B206" s="340"/>
      <c r="C206" s="341"/>
      <c r="D206" s="326"/>
      <c r="E206" s="332"/>
      <c r="F206" s="328"/>
    </row>
    <row r="207" spans="1:6">
      <c r="A207" s="329"/>
      <c r="B207" s="340"/>
      <c r="C207" s="341"/>
      <c r="D207" s="326"/>
      <c r="E207" s="332"/>
      <c r="F207" s="328"/>
    </row>
    <row r="208" spans="1:6">
      <c r="A208" s="329"/>
      <c r="B208" s="340"/>
      <c r="C208" s="341"/>
      <c r="D208" s="326"/>
      <c r="E208" s="332"/>
      <c r="F208" s="328"/>
    </row>
    <row r="209" spans="1:6">
      <c r="A209" s="325">
        <v>38964</v>
      </c>
      <c r="B209" s="569" t="s">
        <v>702</v>
      </c>
      <c r="C209" s="570"/>
      <c r="D209" s="326">
        <v>20</v>
      </c>
      <c r="E209" s="327">
        <f>SUM(D211:D213)</f>
        <v>0</v>
      </c>
      <c r="F209" s="328"/>
    </row>
    <row r="210" spans="1:6" ht="20.100000000000001" customHeight="1">
      <c r="A210" s="329"/>
      <c r="B210" s="330" t="s">
        <v>699</v>
      </c>
      <c r="C210" s="333"/>
      <c r="D210" s="326" t="s">
        <v>505</v>
      </c>
      <c r="E210" s="332"/>
      <c r="F210" s="328"/>
    </row>
    <row r="211" spans="1:6">
      <c r="A211" s="329"/>
      <c r="B211" s="330"/>
      <c r="C211" s="333"/>
      <c r="D211" s="326"/>
      <c r="E211" s="332"/>
      <c r="F211" s="328"/>
    </row>
    <row r="212" spans="1:6">
      <c r="A212" s="329"/>
      <c r="B212" s="330"/>
      <c r="C212" s="333"/>
      <c r="D212" s="326"/>
      <c r="E212" s="332"/>
      <c r="F212" s="328"/>
    </row>
    <row r="213" spans="1:6">
      <c r="A213" s="329"/>
      <c r="B213" s="330"/>
      <c r="C213" s="333"/>
      <c r="D213" s="326"/>
      <c r="E213" s="332"/>
      <c r="F213" s="328"/>
    </row>
    <row r="214" spans="1:6">
      <c r="A214" s="325">
        <v>38965</v>
      </c>
      <c r="B214" s="569" t="s">
        <v>703</v>
      </c>
      <c r="C214" s="570"/>
      <c r="D214" s="326">
        <v>10</v>
      </c>
      <c r="E214" s="327">
        <f>SUM(D216:D218)</f>
        <v>0</v>
      </c>
      <c r="F214" s="328"/>
    </row>
    <row r="215" spans="1:6">
      <c r="A215" s="329"/>
      <c r="B215" s="330" t="s">
        <v>699</v>
      </c>
      <c r="C215" s="333"/>
      <c r="D215" s="326" t="s">
        <v>505</v>
      </c>
      <c r="E215" s="332"/>
      <c r="F215" s="328"/>
    </row>
    <row r="216" spans="1:6">
      <c r="A216" s="329"/>
      <c r="B216" s="330"/>
      <c r="C216" s="333"/>
      <c r="D216" s="326">
        <v>0</v>
      </c>
      <c r="E216" s="332"/>
      <c r="F216" s="328"/>
    </row>
    <row r="217" spans="1:6">
      <c r="A217" s="329"/>
      <c r="B217" s="330"/>
      <c r="C217" s="333"/>
      <c r="D217" s="326">
        <v>0</v>
      </c>
      <c r="E217" s="332"/>
      <c r="F217" s="328"/>
    </row>
    <row r="218" spans="1:6">
      <c r="A218" s="329"/>
      <c r="B218" s="330"/>
      <c r="C218" s="333"/>
      <c r="D218" s="326">
        <v>0</v>
      </c>
      <c r="E218" s="332"/>
      <c r="F218" s="328"/>
    </row>
    <row r="219" spans="1:6">
      <c r="A219" s="325">
        <v>38966</v>
      </c>
      <c r="B219" s="569" t="s">
        <v>704</v>
      </c>
      <c r="C219" s="570"/>
      <c r="D219" s="326">
        <v>5</v>
      </c>
      <c r="E219" s="327">
        <f>SUM(D221:D223)</f>
        <v>0</v>
      </c>
      <c r="F219" s="328"/>
    </row>
    <row r="220" spans="1:6">
      <c r="A220" s="329"/>
      <c r="B220" s="330" t="s">
        <v>699</v>
      </c>
      <c r="C220" s="333"/>
      <c r="D220" s="326" t="s">
        <v>505</v>
      </c>
      <c r="E220" s="332"/>
      <c r="F220" s="328"/>
    </row>
    <row r="221" spans="1:6">
      <c r="A221" s="329"/>
      <c r="B221" s="330"/>
      <c r="C221" s="333"/>
      <c r="D221" s="326"/>
      <c r="E221" s="332"/>
      <c r="F221" s="328"/>
    </row>
    <row r="222" spans="1:6">
      <c r="A222" s="329"/>
      <c r="B222" s="330"/>
      <c r="C222" s="333"/>
      <c r="D222" s="326"/>
      <c r="E222" s="332"/>
      <c r="F222" s="328"/>
    </row>
    <row r="223" spans="1:6">
      <c r="A223" s="329"/>
      <c r="B223" s="330"/>
      <c r="C223" s="333"/>
      <c r="D223" s="326"/>
      <c r="E223" s="332"/>
      <c r="F223" s="328"/>
    </row>
    <row r="224" spans="1:6">
      <c r="A224" s="325">
        <v>38967</v>
      </c>
      <c r="B224" s="569" t="s">
        <v>705</v>
      </c>
      <c r="C224" s="570"/>
      <c r="D224" s="326">
        <v>5</v>
      </c>
      <c r="E224" s="327">
        <f>SUM(D226:D228)</f>
        <v>0</v>
      </c>
      <c r="F224" s="328"/>
    </row>
    <row r="225" spans="1:6">
      <c r="A225" s="329"/>
      <c r="B225" s="330" t="s">
        <v>699</v>
      </c>
      <c r="C225" s="333"/>
      <c r="D225" s="326" t="s">
        <v>505</v>
      </c>
      <c r="E225" s="332"/>
      <c r="F225" s="328"/>
    </row>
    <row r="226" spans="1:6">
      <c r="A226" s="329"/>
      <c r="B226" s="330"/>
      <c r="C226" s="333"/>
      <c r="D226" s="326"/>
      <c r="E226" s="332"/>
      <c r="F226" s="328"/>
    </row>
    <row r="227" spans="1:6">
      <c r="A227" s="329"/>
      <c r="B227" s="330"/>
      <c r="C227" s="333"/>
      <c r="D227" s="326"/>
      <c r="E227" s="332"/>
      <c r="F227" s="328"/>
    </row>
    <row r="228" spans="1:6">
      <c r="A228" s="329"/>
      <c r="B228" s="330"/>
      <c r="C228" s="333"/>
      <c r="D228" s="326"/>
      <c r="E228" s="332"/>
      <c r="F228" s="328"/>
    </row>
    <row r="229" spans="1:6">
      <c r="A229" s="325">
        <v>38968</v>
      </c>
      <c r="B229" s="569" t="s">
        <v>706</v>
      </c>
      <c r="C229" s="577"/>
      <c r="D229" s="326">
        <v>8</v>
      </c>
      <c r="E229" s="327">
        <f>SUM(D231:D233)</f>
        <v>0</v>
      </c>
      <c r="F229" s="328"/>
    </row>
    <row r="230" spans="1:6">
      <c r="A230" s="329"/>
      <c r="B230" s="330" t="s">
        <v>699</v>
      </c>
      <c r="C230" s="333"/>
      <c r="D230" s="326" t="s">
        <v>505</v>
      </c>
      <c r="E230" s="332"/>
      <c r="F230" s="328"/>
    </row>
    <row r="231" spans="1:6">
      <c r="A231" s="329"/>
      <c r="B231" s="340"/>
      <c r="C231" s="341"/>
      <c r="D231" s="326"/>
      <c r="E231" s="332"/>
      <c r="F231" s="328"/>
    </row>
    <row r="232" spans="1:6">
      <c r="A232" s="329"/>
      <c r="B232" s="340"/>
      <c r="C232" s="341"/>
      <c r="D232" s="326"/>
      <c r="E232" s="332"/>
      <c r="F232" s="328"/>
    </row>
    <row r="233" spans="1:6">
      <c r="A233" s="329"/>
      <c r="B233" s="340"/>
      <c r="C233" s="341"/>
      <c r="D233" s="326"/>
      <c r="E233" s="332"/>
      <c r="F233" s="328"/>
    </row>
    <row r="234" spans="1:6">
      <c r="A234" s="325">
        <v>38969</v>
      </c>
      <c r="B234" s="578" t="s">
        <v>707</v>
      </c>
      <c r="C234" s="577"/>
      <c r="D234" s="326">
        <v>4</v>
      </c>
      <c r="E234" s="327">
        <f>SUM(D236:D238)</f>
        <v>0</v>
      </c>
      <c r="F234" s="328"/>
    </row>
    <row r="235" spans="1:6">
      <c r="A235" s="343"/>
      <c r="B235" s="330" t="s">
        <v>699</v>
      </c>
      <c r="C235" s="333"/>
      <c r="D235" s="326" t="s">
        <v>505</v>
      </c>
      <c r="E235" s="346"/>
      <c r="F235" s="344"/>
    </row>
    <row r="236" spans="1:6">
      <c r="A236" s="343"/>
      <c r="B236" s="357"/>
      <c r="C236" s="358"/>
      <c r="D236" s="345"/>
      <c r="E236" s="346"/>
      <c r="F236" s="344"/>
    </row>
    <row r="237" spans="1:6">
      <c r="A237" s="343"/>
      <c r="B237" s="357"/>
      <c r="C237" s="358"/>
      <c r="D237" s="345"/>
      <c r="E237" s="346"/>
      <c r="F237" s="344"/>
    </row>
    <row r="238" spans="1:6">
      <c r="A238" s="343"/>
      <c r="B238" s="357"/>
      <c r="C238" s="358"/>
      <c r="D238" s="345"/>
      <c r="E238" s="346"/>
      <c r="F238" s="344"/>
    </row>
    <row r="239" spans="1:6">
      <c r="A239" s="359">
        <v>38970</v>
      </c>
      <c r="B239" s="579" t="s">
        <v>708</v>
      </c>
      <c r="C239" s="580"/>
      <c r="D239" s="345">
        <v>2</v>
      </c>
      <c r="E239" s="360">
        <f>SUM(D241:D243)</f>
        <v>0</v>
      </c>
      <c r="F239" s="344"/>
    </row>
    <row r="240" spans="1:6">
      <c r="A240" s="343"/>
      <c r="B240" s="330" t="s">
        <v>699</v>
      </c>
      <c r="C240" s="333"/>
      <c r="D240" s="326" t="s">
        <v>505</v>
      </c>
      <c r="E240" s="346"/>
      <c r="F240" s="344"/>
    </row>
    <row r="241" spans="1:6">
      <c r="A241" s="343"/>
      <c r="B241" s="357"/>
      <c r="C241" s="358"/>
      <c r="D241" s="345"/>
      <c r="E241" s="346"/>
      <c r="F241" s="344"/>
    </row>
    <row r="242" spans="1:6">
      <c r="A242" s="343"/>
      <c r="B242" s="357"/>
      <c r="C242" s="358"/>
      <c r="D242" s="345"/>
      <c r="E242" s="346"/>
      <c r="F242" s="344"/>
    </row>
    <row r="243" spans="1:6">
      <c r="A243" s="343"/>
      <c r="B243" s="357"/>
      <c r="C243" s="358"/>
      <c r="D243" s="345"/>
      <c r="E243" s="346"/>
      <c r="F243" s="344"/>
    </row>
    <row r="244" spans="1:6">
      <c r="A244" s="322" t="s">
        <v>709</v>
      </c>
      <c r="B244" s="571" t="s">
        <v>383</v>
      </c>
      <c r="C244" s="572"/>
      <c r="D244" s="362"/>
      <c r="E244" s="351"/>
      <c r="F244" s="352"/>
    </row>
    <row r="245" spans="1:6">
      <c r="A245" s="329">
        <v>38991</v>
      </c>
      <c r="B245" s="576" t="s">
        <v>690</v>
      </c>
      <c r="C245" s="575"/>
      <c r="D245" s="326">
        <v>25</v>
      </c>
      <c r="E245" s="332"/>
      <c r="F245" s="328"/>
    </row>
    <row r="246" spans="1:6">
      <c r="A246" s="329">
        <v>38992</v>
      </c>
      <c r="B246" s="573" t="s">
        <v>376</v>
      </c>
      <c r="C246" s="574"/>
      <c r="D246" s="326">
        <v>15</v>
      </c>
      <c r="E246" s="332"/>
      <c r="F246" s="328"/>
    </row>
    <row r="247" spans="1:6">
      <c r="A247" s="329">
        <v>38993</v>
      </c>
      <c r="B247" s="573" t="s">
        <v>377</v>
      </c>
      <c r="C247" s="574"/>
      <c r="D247" s="326">
        <v>10</v>
      </c>
      <c r="E247" s="332"/>
      <c r="F247" s="328"/>
    </row>
    <row r="248" spans="1:6">
      <c r="A248" s="329">
        <v>38994</v>
      </c>
      <c r="B248" s="573" t="s">
        <v>378</v>
      </c>
      <c r="C248" s="574"/>
      <c r="D248" s="326">
        <v>20</v>
      </c>
      <c r="E248" s="332"/>
      <c r="F248" s="328"/>
    </row>
    <row r="249" spans="1:6">
      <c r="A249" s="329">
        <v>38995</v>
      </c>
      <c r="B249" s="576" t="s">
        <v>710</v>
      </c>
      <c r="C249" s="575"/>
      <c r="D249" s="326">
        <v>15</v>
      </c>
      <c r="E249" s="332"/>
      <c r="F249" s="328"/>
    </row>
    <row r="250" spans="1:6">
      <c r="A250" s="329">
        <v>38996</v>
      </c>
      <c r="B250" s="573" t="s">
        <v>380</v>
      </c>
      <c r="C250" s="574"/>
      <c r="D250" s="326">
        <v>10</v>
      </c>
      <c r="E250" s="332"/>
      <c r="F250" s="328"/>
    </row>
    <row r="251" spans="1:6">
      <c r="A251" s="329">
        <v>38997</v>
      </c>
      <c r="B251" s="573" t="s">
        <v>384</v>
      </c>
      <c r="C251" s="574"/>
      <c r="D251" s="326">
        <v>25</v>
      </c>
      <c r="E251" s="332"/>
      <c r="F251" s="328"/>
    </row>
    <row r="252" spans="1:6">
      <c r="A252" s="329">
        <v>38998</v>
      </c>
      <c r="B252" s="573" t="s">
        <v>711</v>
      </c>
      <c r="C252" s="575"/>
      <c r="D252" s="326">
        <v>15</v>
      </c>
      <c r="E252" s="332"/>
      <c r="F252" s="328"/>
    </row>
    <row r="253" spans="1:6">
      <c r="A253" s="329">
        <v>38999</v>
      </c>
      <c r="B253" s="573" t="s">
        <v>712</v>
      </c>
      <c r="C253" s="574"/>
      <c r="D253" s="326">
        <v>10</v>
      </c>
      <c r="E253" s="332"/>
      <c r="F253" s="328"/>
    </row>
    <row r="254" spans="1:6">
      <c r="A254" s="322" t="s">
        <v>713</v>
      </c>
      <c r="B254" s="571" t="s">
        <v>130</v>
      </c>
      <c r="C254" s="572"/>
      <c r="D254" s="362"/>
      <c r="E254" s="351"/>
      <c r="F254" s="352"/>
    </row>
    <row r="255" spans="1:6">
      <c r="A255" s="325">
        <v>39022</v>
      </c>
      <c r="B255" s="569" t="s">
        <v>714</v>
      </c>
      <c r="C255" s="570"/>
      <c r="D255" s="363">
        <v>15</v>
      </c>
      <c r="E255" s="327">
        <f>SUM(D257:D260)</f>
        <v>0</v>
      </c>
      <c r="F255" s="328"/>
    </row>
    <row r="256" spans="1:6">
      <c r="A256" s="329"/>
      <c r="B256" s="330" t="s">
        <v>715</v>
      </c>
      <c r="C256" s="333"/>
      <c r="D256" s="326" t="s">
        <v>505</v>
      </c>
      <c r="E256" s="332"/>
      <c r="F256" s="328"/>
    </row>
    <row r="257" spans="1:6">
      <c r="A257" s="329"/>
      <c r="B257" s="330"/>
      <c r="C257" s="333"/>
      <c r="D257" s="326">
        <v>0</v>
      </c>
      <c r="E257" s="332"/>
      <c r="F257" s="328"/>
    </row>
    <row r="258" spans="1:6">
      <c r="A258" s="329"/>
      <c r="B258" s="330"/>
      <c r="C258" s="333"/>
      <c r="D258" s="326">
        <v>0</v>
      </c>
      <c r="E258" s="332"/>
      <c r="F258" s="328"/>
    </row>
    <row r="259" spans="1:6">
      <c r="A259" s="329"/>
      <c r="B259" s="330"/>
      <c r="C259" s="333"/>
      <c r="D259" s="326">
        <v>0</v>
      </c>
      <c r="E259" s="332"/>
      <c r="F259" s="328"/>
    </row>
    <row r="260" spans="1:6">
      <c r="A260" s="329"/>
      <c r="B260" s="330"/>
      <c r="C260" s="333"/>
      <c r="D260" s="326">
        <v>0</v>
      </c>
      <c r="E260" s="332"/>
      <c r="F260" s="328"/>
    </row>
    <row r="261" spans="1:6">
      <c r="A261" s="325">
        <v>39024</v>
      </c>
      <c r="B261" s="569" t="s">
        <v>716</v>
      </c>
      <c r="C261" s="570"/>
      <c r="D261" s="326">
        <v>3</v>
      </c>
      <c r="E261" s="327">
        <f>SUM(D263:D265)</f>
        <v>0</v>
      </c>
      <c r="F261" s="328"/>
    </row>
    <row r="262" spans="1:6">
      <c r="A262" s="329"/>
      <c r="B262" s="330" t="s">
        <v>715</v>
      </c>
      <c r="C262" s="333"/>
      <c r="D262" s="326" t="s">
        <v>505</v>
      </c>
      <c r="E262" s="332"/>
      <c r="F262" s="328"/>
    </row>
    <row r="263" spans="1:6">
      <c r="A263" s="329"/>
      <c r="B263" s="330"/>
      <c r="C263" s="333"/>
      <c r="D263" s="326">
        <v>0</v>
      </c>
      <c r="E263" s="332"/>
      <c r="F263" s="328"/>
    </row>
    <row r="264" spans="1:6">
      <c r="A264" s="329"/>
      <c r="B264" s="330"/>
      <c r="C264" s="333"/>
      <c r="D264" s="326">
        <v>0</v>
      </c>
      <c r="E264" s="332"/>
      <c r="F264" s="328"/>
    </row>
    <row r="265" spans="1:6">
      <c r="A265" s="329"/>
      <c r="B265" s="330"/>
      <c r="C265" s="333"/>
      <c r="D265" s="326">
        <v>0</v>
      </c>
      <c r="E265" s="332"/>
      <c r="F265" s="328"/>
    </row>
    <row r="266" spans="1:6">
      <c r="A266" s="322" t="s">
        <v>717</v>
      </c>
      <c r="B266" s="571" t="s">
        <v>137</v>
      </c>
      <c r="C266" s="572"/>
      <c r="D266" s="350"/>
      <c r="E266" s="351"/>
      <c r="F266" s="352"/>
    </row>
    <row r="267" spans="1:6">
      <c r="A267" s="325">
        <v>39052</v>
      </c>
      <c r="B267" s="569" t="s">
        <v>139</v>
      </c>
      <c r="C267" s="570"/>
      <c r="D267" s="326">
        <v>1</v>
      </c>
      <c r="E267" s="327">
        <f>SUM(D269:D271)</f>
        <v>1</v>
      </c>
      <c r="F267" s="328"/>
    </row>
    <row r="268" spans="1:6">
      <c r="A268" s="329"/>
      <c r="B268" s="330" t="s">
        <v>512</v>
      </c>
      <c r="C268" s="333"/>
      <c r="D268" s="326" t="s">
        <v>505</v>
      </c>
      <c r="E268" s="332"/>
      <c r="F268" s="328"/>
    </row>
    <row r="269" spans="1:6">
      <c r="A269" s="329"/>
      <c r="B269" s="330" t="s">
        <v>718</v>
      </c>
      <c r="C269" s="333"/>
      <c r="D269" s="326">
        <v>1</v>
      </c>
      <c r="E269" s="332"/>
      <c r="F269" s="328"/>
    </row>
    <row r="270" spans="1:6">
      <c r="A270" s="329"/>
      <c r="B270" s="330"/>
      <c r="C270" s="333"/>
      <c r="D270" s="326">
        <v>0</v>
      </c>
      <c r="E270" s="332"/>
      <c r="F270" s="328"/>
    </row>
    <row r="271" spans="1:6">
      <c r="A271" s="329"/>
      <c r="B271" s="330"/>
      <c r="C271" s="333"/>
      <c r="D271" s="326">
        <v>0</v>
      </c>
      <c r="E271" s="332"/>
      <c r="F271" s="328"/>
    </row>
    <row r="272" spans="1:6">
      <c r="A272" s="325">
        <v>39053</v>
      </c>
      <c r="B272" s="569" t="s">
        <v>141</v>
      </c>
      <c r="C272" s="570"/>
      <c r="D272" s="326">
        <v>2</v>
      </c>
      <c r="E272" s="327">
        <f>SUM(D274:D276)</f>
        <v>0</v>
      </c>
      <c r="F272" s="328"/>
    </row>
    <row r="273" spans="1:6">
      <c r="A273" s="329"/>
      <c r="B273" s="330" t="s">
        <v>512</v>
      </c>
      <c r="C273" s="333"/>
      <c r="D273" s="326" t="s">
        <v>505</v>
      </c>
      <c r="E273" s="332"/>
      <c r="F273" s="328"/>
    </row>
    <row r="274" spans="1:6">
      <c r="A274" s="329"/>
      <c r="B274" s="330"/>
      <c r="C274" s="333"/>
      <c r="D274" s="326">
        <v>0</v>
      </c>
      <c r="E274" s="332"/>
      <c r="F274" s="328"/>
    </row>
    <row r="275" spans="1:6">
      <c r="A275" s="329"/>
      <c r="B275" s="330"/>
      <c r="C275" s="333"/>
      <c r="D275" s="326">
        <v>0</v>
      </c>
      <c r="E275" s="332"/>
      <c r="F275" s="328"/>
    </row>
    <row r="276" spans="1:6">
      <c r="A276" s="329"/>
      <c r="B276" s="330"/>
      <c r="C276" s="333"/>
      <c r="D276" s="326">
        <v>0</v>
      </c>
      <c r="E276" s="332"/>
      <c r="F276" s="328"/>
    </row>
    <row r="277" spans="1:6">
      <c r="A277" s="325">
        <v>39054</v>
      </c>
      <c r="B277" s="569" t="s">
        <v>143</v>
      </c>
      <c r="C277" s="570"/>
      <c r="D277" s="326">
        <v>1</v>
      </c>
      <c r="E277" s="327">
        <f>SUM(D279:D282)</f>
        <v>0</v>
      </c>
      <c r="F277" s="328"/>
    </row>
    <row r="278" spans="1:6">
      <c r="A278" s="329"/>
      <c r="B278" s="330" t="s">
        <v>512</v>
      </c>
      <c r="C278" s="333"/>
      <c r="D278" s="326" t="s">
        <v>505</v>
      </c>
      <c r="E278" s="332"/>
      <c r="F278" s="328"/>
    </row>
    <row r="279" spans="1:6">
      <c r="A279" s="329"/>
      <c r="B279" s="330"/>
      <c r="C279" s="333"/>
      <c r="D279" s="326">
        <v>0</v>
      </c>
      <c r="E279" s="332"/>
      <c r="F279" s="328"/>
    </row>
    <row r="280" spans="1:6">
      <c r="A280" s="329"/>
      <c r="B280" s="330"/>
      <c r="C280" s="333"/>
      <c r="D280" s="326">
        <v>0</v>
      </c>
      <c r="E280" s="332"/>
      <c r="F280" s="328"/>
    </row>
    <row r="281" spans="1:6">
      <c r="A281" s="329"/>
      <c r="B281" s="330"/>
      <c r="C281" s="333"/>
      <c r="D281" s="326">
        <v>0</v>
      </c>
      <c r="E281" s="332"/>
      <c r="F281" s="328"/>
    </row>
    <row r="282" spans="1:6">
      <c r="A282" s="329"/>
      <c r="B282" s="330"/>
      <c r="C282" s="333"/>
      <c r="D282" s="326">
        <v>0</v>
      </c>
      <c r="E282" s="332"/>
      <c r="F282" s="328"/>
    </row>
    <row r="283" spans="1:6">
      <c r="A283" s="325">
        <v>39055</v>
      </c>
      <c r="B283" s="569" t="s">
        <v>145</v>
      </c>
      <c r="C283" s="570"/>
      <c r="D283" s="326">
        <v>4</v>
      </c>
      <c r="E283" s="327">
        <f>SUM(D285:D287)</f>
        <v>0</v>
      </c>
      <c r="F283" s="328"/>
    </row>
    <row r="284" spans="1:6">
      <c r="A284" s="329"/>
      <c r="B284" s="330" t="s">
        <v>512</v>
      </c>
      <c r="C284" s="333"/>
      <c r="D284" s="326" t="s">
        <v>505</v>
      </c>
      <c r="E284" s="332"/>
      <c r="F284" s="328"/>
    </row>
    <row r="285" spans="1:6">
      <c r="A285" s="329"/>
      <c r="B285" s="330"/>
      <c r="C285" s="333"/>
      <c r="D285" s="326">
        <v>0</v>
      </c>
      <c r="E285" s="332"/>
      <c r="F285" s="328"/>
    </row>
    <row r="286" spans="1:6">
      <c r="A286" s="329"/>
      <c r="B286" s="330"/>
      <c r="C286" s="333"/>
      <c r="D286" s="326">
        <v>0</v>
      </c>
      <c r="E286" s="332"/>
      <c r="F286" s="328"/>
    </row>
    <row r="287" spans="1:6">
      <c r="A287" s="329"/>
      <c r="B287" s="330"/>
      <c r="C287" s="333"/>
      <c r="D287" s="326">
        <v>0</v>
      </c>
      <c r="E287" s="332"/>
      <c r="F287" s="328"/>
    </row>
  </sheetData>
  <mergeCells count="92">
    <mergeCell ref="B52:C52"/>
    <mergeCell ref="B31:C31"/>
    <mergeCell ref="B37:C37"/>
    <mergeCell ref="B38:C38"/>
    <mergeCell ref="B42:C42"/>
    <mergeCell ref="B46:C46"/>
    <mergeCell ref="A1:A2"/>
    <mergeCell ref="B1:C2"/>
    <mergeCell ref="D1:D2"/>
    <mergeCell ref="B19:C19"/>
    <mergeCell ref="B25:C25"/>
    <mergeCell ref="E1:E2"/>
    <mergeCell ref="B3:C3"/>
    <mergeCell ref="B4:C4"/>
    <mergeCell ref="B9:C9"/>
    <mergeCell ref="B14:C14"/>
    <mergeCell ref="B57:C57"/>
    <mergeCell ref="B62:C62"/>
    <mergeCell ref="B68:C68"/>
    <mergeCell ref="B74:C74"/>
    <mergeCell ref="B80:C80"/>
    <mergeCell ref="B86:C86"/>
    <mergeCell ref="B87:C87"/>
    <mergeCell ref="B91:C91"/>
    <mergeCell ref="B95:C95"/>
    <mergeCell ref="B99:C99"/>
    <mergeCell ref="B126:C126"/>
    <mergeCell ref="B127:C127"/>
    <mergeCell ref="B116:C116"/>
    <mergeCell ref="B117:C117"/>
    <mergeCell ref="B103:C103"/>
    <mergeCell ref="B107:C107"/>
    <mergeCell ref="B111:C111"/>
    <mergeCell ref="B123:C123"/>
    <mergeCell ref="B124:C124"/>
    <mergeCell ref="B125:C125"/>
    <mergeCell ref="B118:C118"/>
    <mergeCell ref="B119:C119"/>
    <mergeCell ref="B120:C120"/>
    <mergeCell ref="B121:C121"/>
    <mergeCell ref="B122:C122"/>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4:C144"/>
    <mergeCell ref="B149:C149"/>
    <mergeCell ref="B154:C154"/>
    <mergeCell ref="B159:C159"/>
    <mergeCell ref="B160:C160"/>
    <mergeCell ref="B165:C165"/>
    <mergeCell ref="B173:C173"/>
    <mergeCell ref="B178:C178"/>
    <mergeCell ref="B183:C183"/>
    <mergeCell ref="B188:C188"/>
    <mergeCell ref="B193:C193"/>
    <mergeCell ref="B194:C194"/>
    <mergeCell ref="B199:C199"/>
    <mergeCell ref="B229:C229"/>
    <mergeCell ref="B234:C234"/>
    <mergeCell ref="B239:C239"/>
    <mergeCell ref="B244:C244"/>
    <mergeCell ref="B204:C204"/>
    <mergeCell ref="B209:C209"/>
    <mergeCell ref="B214:C214"/>
    <mergeCell ref="B219:C219"/>
    <mergeCell ref="B224:C224"/>
    <mergeCell ref="B245:C245"/>
    <mergeCell ref="B246:C246"/>
    <mergeCell ref="B247:C247"/>
    <mergeCell ref="B248:C248"/>
    <mergeCell ref="B249:C249"/>
    <mergeCell ref="B255:C255"/>
    <mergeCell ref="B261:C261"/>
    <mergeCell ref="B250:C250"/>
    <mergeCell ref="B251:C251"/>
    <mergeCell ref="B252:C252"/>
    <mergeCell ref="B253:C253"/>
    <mergeCell ref="B254:C254"/>
    <mergeCell ref="B283:C283"/>
    <mergeCell ref="B266:C266"/>
    <mergeCell ref="B267:C267"/>
    <mergeCell ref="B272:C272"/>
    <mergeCell ref="B277:C277"/>
  </mergeCells>
  <pageMargins left="0.78740157480314965" right="0.27559055118110237" top="0.98425196850393704" bottom="0.59055118110236227" header="0.39370078740157483" footer="0.27559055118110237"/>
  <pageSetup paperSize="9" scale="28" fitToHeight="4" orientation="portrait" verticalDpi="0" r:id="rId1"/>
  <headerFooter>
    <oddFooter xml:space="preserve">&amp;R&amp;"System Font,Normal"&amp;10&amp;K000000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3D71B-AF15-3D4B-8111-3FE2282C384F}">
  <sheetPr>
    <pageSetUpPr fitToPage="1"/>
  </sheetPr>
  <dimension ref="A1:F261"/>
  <sheetViews>
    <sheetView zoomScaleNormal="100" workbookViewId="0">
      <selection activeCell="A262" sqref="A262:XFD312"/>
    </sheetView>
  </sheetViews>
  <sheetFormatPr defaultColWidth="10.875" defaultRowHeight="15.75"/>
  <cols>
    <col min="1" max="1" width="8" style="294" customWidth="1"/>
    <col min="2" max="2" width="87.375" style="295" customWidth="1"/>
    <col min="3" max="3" width="10.875" style="295"/>
    <col min="4" max="4" width="12.625" style="413" customWidth="1"/>
    <col min="5" max="5" width="12.125" style="414" customWidth="1"/>
    <col min="6" max="6" width="14.5" style="296" customWidth="1"/>
    <col min="7" max="16384" width="10.875" style="3"/>
  </cols>
  <sheetData>
    <row r="1" spans="1:6">
      <c r="A1" s="365"/>
      <c r="B1" s="366"/>
      <c r="C1" s="367"/>
      <c r="D1" s="594" t="s">
        <v>643</v>
      </c>
      <c r="E1" s="564" t="s">
        <v>631</v>
      </c>
      <c r="F1" s="312" t="s">
        <v>172</v>
      </c>
    </row>
    <row r="2" spans="1:6">
      <c r="A2" s="365">
        <v>7</v>
      </c>
      <c r="B2" s="366" t="s">
        <v>719</v>
      </c>
      <c r="C2" s="367"/>
      <c r="D2" s="594"/>
      <c r="E2" s="564"/>
      <c r="F2" s="368">
        <f>SUM(E4:E1208)</f>
        <v>2</v>
      </c>
    </row>
    <row r="3" spans="1:6">
      <c r="A3" s="369" t="s">
        <v>30</v>
      </c>
      <c r="B3" s="370" t="s">
        <v>720</v>
      </c>
      <c r="C3" s="371"/>
      <c r="D3" s="372"/>
      <c r="E3" s="373"/>
      <c r="F3" s="374"/>
    </row>
    <row r="4" spans="1:6">
      <c r="A4" s="375">
        <v>39083</v>
      </c>
      <c r="B4" s="376" t="s">
        <v>721</v>
      </c>
      <c r="C4" s="377"/>
      <c r="D4" s="378">
        <v>2000</v>
      </c>
      <c r="E4" s="379">
        <f>SUM(D6)</f>
        <v>0</v>
      </c>
      <c r="F4" s="380"/>
    </row>
    <row r="5" spans="1:6" ht="18.95" customHeight="1">
      <c r="A5" s="381"/>
      <c r="B5" s="382" t="s">
        <v>722</v>
      </c>
      <c r="C5" s="383"/>
      <c r="D5" s="384" t="s">
        <v>505</v>
      </c>
      <c r="E5" s="385"/>
      <c r="F5" s="380"/>
    </row>
    <row r="6" spans="1:6">
      <c r="A6" s="381"/>
      <c r="B6" s="382"/>
      <c r="C6" s="383"/>
      <c r="D6" s="384"/>
      <c r="E6" s="385"/>
      <c r="F6" s="380"/>
    </row>
    <row r="7" spans="1:6">
      <c r="A7" s="375">
        <v>39084</v>
      </c>
      <c r="B7" s="376" t="s">
        <v>723</v>
      </c>
      <c r="C7" s="377"/>
      <c r="D7" s="378">
        <v>1000</v>
      </c>
      <c r="E7" s="379">
        <f>SUM(D9)</f>
        <v>0</v>
      </c>
      <c r="F7" s="380"/>
    </row>
    <row r="8" spans="1:6">
      <c r="A8" s="381"/>
      <c r="B8" s="382" t="s">
        <v>722</v>
      </c>
      <c r="C8" s="383"/>
      <c r="D8" s="384" t="s">
        <v>505</v>
      </c>
      <c r="E8" s="385"/>
      <c r="F8" s="380"/>
    </row>
    <row r="9" spans="1:6" s="6" customFormat="1" ht="15">
      <c r="A9" s="381"/>
      <c r="B9" s="382"/>
      <c r="C9" s="383"/>
      <c r="D9" s="384"/>
      <c r="E9" s="385"/>
      <c r="F9" s="380"/>
    </row>
    <row r="10" spans="1:6" s="6" customFormat="1" ht="30">
      <c r="A10" s="375">
        <v>39085</v>
      </c>
      <c r="B10" s="376" t="s">
        <v>724</v>
      </c>
      <c r="C10" s="377"/>
      <c r="D10" s="378">
        <v>20</v>
      </c>
      <c r="E10" s="379">
        <f>SUM(D12:D13)</f>
        <v>0</v>
      </c>
      <c r="F10" s="380"/>
    </row>
    <row r="11" spans="1:6" s="6" customFormat="1" ht="15">
      <c r="A11" s="381"/>
      <c r="B11" s="382" t="s">
        <v>722</v>
      </c>
      <c r="C11" s="383"/>
      <c r="D11" s="384" t="s">
        <v>505</v>
      </c>
      <c r="E11" s="385"/>
      <c r="F11" s="380"/>
    </row>
    <row r="12" spans="1:6" s="6" customFormat="1" ht="15">
      <c r="A12" s="381"/>
      <c r="B12" s="382"/>
      <c r="C12" s="383"/>
      <c r="D12" s="384">
        <v>0</v>
      </c>
      <c r="E12" s="385"/>
      <c r="F12" s="380"/>
    </row>
    <row r="13" spans="1:6">
      <c r="A13" s="381"/>
      <c r="B13" s="382"/>
      <c r="C13" s="383"/>
      <c r="D13" s="384">
        <v>0</v>
      </c>
      <c r="E13" s="385"/>
      <c r="F13" s="380"/>
    </row>
    <row r="14" spans="1:6" s="6" customFormat="1" ht="15">
      <c r="A14" s="375">
        <v>39086</v>
      </c>
      <c r="B14" s="376" t="s">
        <v>31</v>
      </c>
      <c r="C14" s="386"/>
      <c r="D14" s="378">
        <v>10</v>
      </c>
      <c r="E14" s="379">
        <f>SUM(D16:D17)</f>
        <v>0</v>
      </c>
      <c r="F14" s="380"/>
    </row>
    <row r="15" spans="1:6" s="6" customFormat="1" ht="15">
      <c r="A15" s="381"/>
      <c r="B15" s="382" t="s">
        <v>722</v>
      </c>
      <c r="C15" s="383"/>
      <c r="D15" s="384" t="s">
        <v>505</v>
      </c>
      <c r="E15" s="385"/>
      <c r="F15" s="380"/>
    </row>
    <row r="16" spans="1:6" s="6" customFormat="1" ht="15">
      <c r="A16" s="381"/>
      <c r="B16" s="387"/>
      <c r="C16" s="388"/>
      <c r="D16" s="384">
        <v>0</v>
      </c>
      <c r="E16" s="385"/>
      <c r="F16" s="380"/>
    </row>
    <row r="17" spans="1:6" s="6" customFormat="1" ht="15">
      <c r="A17" s="381"/>
      <c r="B17" s="387"/>
      <c r="C17" s="388"/>
      <c r="D17" s="384">
        <v>0</v>
      </c>
      <c r="E17" s="385"/>
      <c r="F17" s="380"/>
    </row>
    <row r="18" spans="1:6" ht="30">
      <c r="A18" s="375">
        <v>39087</v>
      </c>
      <c r="B18" s="376" t="s">
        <v>32</v>
      </c>
      <c r="C18" s="386"/>
      <c r="D18" s="378">
        <v>10</v>
      </c>
      <c r="E18" s="379">
        <f>SUM(D20:D21)</f>
        <v>0</v>
      </c>
      <c r="F18" s="380"/>
    </row>
    <row r="19" spans="1:6" s="6" customFormat="1" ht="15">
      <c r="A19" s="381"/>
      <c r="B19" s="382" t="s">
        <v>722</v>
      </c>
      <c r="C19" s="383"/>
      <c r="D19" s="384" t="s">
        <v>505</v>
      </c>
      <c r="E19" s="385"/>
      <c r="F19" s="380"/>
    </row>
    <row r="20" spans="1:6" s="6" customFormat="1" ht="15">
      <c r="A20" s="381"/>
      <c r="B20" s="387"/>
      <c r="C20" s="388"/>
      <c r="D20" s="384">
        <v>0</v>
      </c>
      <c r="E20" s="385"/>
      <c r="F20" s="380"/>
    </row>
    <row r="21" spans="1:6" s="6" customFormat="1" ht="15">
      <c r="A21" s="381"/>
      <c r="B21" s="387"/>
      <c r="C21" s="388"/>
      <c r="D21" s="384">
        <v>0</v>
      </c>
      <c r="E21" s="385"/>
      <c r="F21" s="380"/>
    </row>
    <row r="22" spans="1:6">
      <c r="A22" s="369" t="s">
        <v>33</v>
      </c>
      <c r="B22" s="370" t="s">
        <v>725</v>
      </c>
      <c r="C22" s="371"/>
      <c r="D22" s="372"/>
      <c r="E22" s="373"/>
      <c r="F22" s="374"/>
    </row>
    <row r="23" spans="1:6" s="6" customFormat="1" ht="15">
      <c r="A23" s="375">
        <v>39114</v>
      </c>
      <c r="B23" s="376" t="s">
        <v>726</v>
      </c>
      <c r="C23" s="386"/>
      <c r="D23" s="378">
        <v>20</v>
      </c>
      <c r="E23" s="379"/>
      <c r="F23" s="380"/>
    </row>
    <row r="24" spans="1:6" s="6" customFormat="1" ht="15">
      <c r="A24" s="381"/>
      <c r="B24" s="382" t="s">
        <v>722</v>
      </c>
      <c r="C24" s="383"/>
      <c r="D24" s="384" t="s">
        <v>505</v>
      </c>
      <c r="E24" s="385"/>
      <c r="F24" s="380"/>
    </row>
    <row r="25" spans="1:6" s="6" customFormat="1" ht="15">
      <c r="A25" s="381"/>
      <c r="B25" s="382"/>
      <c r="C25" s="388"/>
      <c r="D25" s="384">
        <v>0</v>
      </c>
      <c r="E25" s="385"/>
      <c r="F25" s="380"/>
    </row>
    <row r="26" spans="1:6" s="6" customFormat="1" ht="15">
      <c r="A26" s="381"/>
      <c r="B26" s="382"/>
      <c r="C26" s="388"/>
      <c r="D26" s="384">
        <v>0</v>
      </c>
      <c r="E26" s="385"/>
      <c r="F26" s="380"/>
    </row>
    <row r="27" spans="1:6">
      <c r="A27" s="381"/>
      <c r="B27" s="382"/>
      <c r="C27" s="388"/>
      <c r="D27" s="384">
        <v>0</v>
      </c>
      <c r="E27" s="385"/>
      <c r="F27" s="380"/>
    </row>
    <row r="28" spans="1:6">
      <c r="A28" s="375">
        <v>39115</v>
      </c>
      <c r="B28" s="376" t="s">
        <v>34</v>
      </c>
      <c r="C28" s="377"/>
      <c r="D28" s="378">
        <v>30</v>
      </c>
      <c r="E28" s="379">
        <f>SUM(D30:D32)</f>
        <v>0</v>
      </c>
      <c r="F28" s="380"/>
    </row>
    <row r="29" spans="1:6">
      <c r="A29" s="381"/>
      <c r="B29" s="382" t="s">
        <v>722</v>
      </c>
      <c r="C29" s="383"/>
      <c r="D29" s="384" t="s">
        <v>505</v>
      </c>
      <c r="E29" s="385"/>
      <c r="F29" s="380"/>
    </row>
    <row r="30" spans="1:6" s="6" customFormat="1" ht="15">
      <c r="A30" s="381"/>
      <c r="B30" s="382"/>
      <c r="C30" s="383"/>
      <c r="D30" s="384">
        <v>0</v>
      </c>
      <c r="E30" s="385"/>
      <c r="F30" s="380"/>
    </row>
    <row r="31" spans="1:6" s="6" customFormat="1" ht="15">
      <c r="A31" s="381"/>
      <c r="B31" s="382"/>
      <c r="C31" s="383"/>
      <c r="D31" s="384">
        <v>0</v>
      </c>
      <c r="E31" s="385"/>
      <c r="F31" s="380"/>
    </row>
    <row r="32" spans="1:6">
      <c r="A32" s="381"/>
      <c r="B32" s="382"/>
      <c r="C32" s="383"/>
      <c r="D32" s="384">
        <v>0</v>
      </c>
      <c r="E32" s="385"/>
      <c r="F32" s="380"/>
    </row>
    <row r="33" spans="1:6" s="6" customFormat="1" ht="30">
      <c r="A33" s="375">
        <v>39116</v>
      </c>
      <c r="B33" s="376" t="s">
        <v>727</v>
      </c>
      <c r="C33" s="377"/>
      <c r="D33" s="378">
        <v>40</v>
      </c>
      <c r="E33" s="379">
        <f>SUM(D35:D37)</f>
        <v>0</v>
      </c>
      <c r="F33" s="380"/>
    </row>
    <row r="34" spans="1:6" s="6" customFormat="1" ht="15">
      <c r="A34" s="381"/>
      <c r="B34" s="382" t="s">
        <v>722</v>
      </c>
      <c r="C34" s="383"/>
      <c r="D34" s="384" t="s">
        <v>505</v>
      </c>
      <c r="E34" s="385"/>
      <c r="F34" s="380"/>
    </row>
    <row r="35" spans="1:6" s="6" customFormat="1" ht="15">
      <c r="A35" s="381"/>
      <c r="B35" s="382"/>
      <c r="C35" s="383"/>
      <c r="D35" s="384">
        <v>0</v>
      </c>
      <c r="E35" s="385"/>
      <c r="F35" s="380"/>
    </row>
    <row r="36" spans="1:6" s="6" customFormat="1" ht="15">
      <c r="A36" s="381"/>
      <c r="B36" s="382"/>
      <c r="C36" s="383"/>
      <c r="D36" s="384">
        <v>0</v>
      </c>
      <c r="E36" s="385"/>
      <c r="F36" s="380"/>
    </row>
    <row r="37" spans="1:6">
      <c r="A37" s="381"/>
      <c r="B37" s="382"/>
      <c r="C37" s="383"/>
      <c r="D37" s="384">
        <v>0</v>
      </c>
      <c r="E37" s="385"/>
      <c r="F37" s="380"/>
    </row>
    <row r="38" spans="1:6" s="6" customFormat="1" ht="15">
      <c r="A38" s="375">
        <v>39117</v>
      </c>
      <c r="B38" s="376" t="s">
        <v>35</v>
      </c>
      <c r="C38" s="377"/>
      <c r="D38" s="378">
        <v>30</v>
      </c>
      <c r="E38" s="379">
        <f>SUM(D40:D42)</f>
        <v>0</v>
      </c>
      <c r="F38" s="380"/>
    </row>
    <row r="39" spans="1:6" s="6" customFormat="1" ht="15">
      <c r="A39" s="381"/>
      <c r="B39" s="382" t="s">
        <v>722</v>
      </c>
      <c r="C39" s="383"/>
      <c r="D39" s="384" t="s">
        <v>505</v>
      </c>
      <c r="E39" s="385"/>
      <c r="F39" s="380"/>
    </row>
    <row r="40" spans="1:6" s="6" customFormat="1" ht="15">
      <c r="A40" s="381"/>
      <c r="B40" s="382"/>
      <c r="C40" s="383"/>
      <c r="D40" s="384">
        <v>0</v>
      </c>
      <c r="E40" s="385"/>
      <c r="F40" s="380"/>
    </row>
    <row r="41" spans="1:6" s="6" customFormat="1" ht="15">
      <c r="A41" s="381"/>
      <c r="B41" s="382"/>
      <c r="C41" s="383"/>
      <c r="D41" s="384">
        <v>0</v>
      </c>
      <c r="E41" s="385"/>
      <c r="F41" s="380"/>
    </row>
    <row r="42" spans="1:6">
      <c r="A42" s="381"/>
      <c r="B42" s="382"/>
      <c r="C42" s="383"/>
      <c r="D42" s="384">
        <v>0</v>
      </c>
      <c r="E42" s="385"/>
      <c r="F42" s="380"/>
    </row>
    <row r="43" spans="1:6" s="6" customFormat="1" ht="15">
      <c r="A43" s="375">
        <v>39118</v>
      </c>
      <c r="B43" s="376" t="s">
        <v>37</v>
      </c>
      <c r="C43" s="377"/>
      <c r="D43" s="378">
        <v>30</v>
      </c>
      <c r="E43" s="379">
        <f>SUM(D45:D47)</f>
        <v>0</v>
      </c>
      <c r="F43" s="380"/>
    </row>
    <row r="44" spans="1:6" s="6" customFormat="1" ht="15">
      <c r="A44" s="381"/>
      <c r="B44" s="382" t="s">
        <v>722</v>
      </c>
      <c r="C44" s="383"/>
      <c r="D44" s="384" t="s">
        <v>505</v>
      </c>
      <c r="E44" s="385"/>
      <c r="F44" s="380"/>
    </row>
    <row r="45" spans="1:6" s="6" customFormat="1" ht="15">
      <c r="A45" s="381"/>
      <c r="B45" s="382"/>
      <c r="C45" s="383"/>
      <c r="D45" s="384">
        <v>0</v>
      </c>
      <c r="E45" s="385"/>
      <c r="F45" s="380"/>
    </row>
    <row r="46" spans="1:6" s="6" customFormat="1" ht="15">
      <c r="A46" s="381"/>
      <c r="B46" s="382"/>
      <c r="C46" s="383"/>
      <c r="D46" s="384">
        <v>0</v>
      </c>
      <c r="E46" s="385"/>
      <c r="F46" s="380"/>
    </row>
    <row r="47" spans="1:6">
      <c r="A47" s="381"/>
      <c r="B47" s="382"/>
      <c r="C47" s="383"/>
      <c r="D47" s="384">
        <v>0</v>
      </c>
      <c r="E47" s="385"/>
      <c r="F47" s="380"/>
    </row>
    <row r="48" spans="1:6" ht="30">
      <c r="A48" s="375">
        <v>39119</v>
      </c>
      <c r="B48" s="376" t="s">
        <v>36</v>
      </c>
      <c r="C48" s="386"/>
      <c r="D48" s="378">
        <v>5</v>
      </c>
      <c r="E48" s="379">
        <f>SUM(D50:D52)</f>
        <v>0</v>
      </c>
      <c r="F48" s="380"/>
    </row>
    <row r="49" spans="1:6">
      <c r="A49" s="381"/>
      <c r="B49" s="382" t="s">
        <v>722</v>
      </c>
      <c r="C49" s="383"/>
      <c r="D49" s="384" t="s">
        <v>505</v>
      </c>
      <c r="E49" s="385"/>
      <c r="F49" s="380"/>
    </row>
    <row r="50" spans="1:6" s="6" customFormat="1" ht="15">
      <c r="A50" s="381"/>
      <c r="B50" s="382"/>
      <c r="C50" s="388"/>
      <c r="D50" s="384">
        <v>0</v>
      </c>
      <c r="E50" s="385"/>
      <c r="F50" s="380"/>
    </row>
    <row r="51" spans="1:6" s="6" customFormat="1" ht="15">
      <c r="A51" s="381"/>
      <c r="B51" s="382"/>
      <c r="C51" s="388"/>
      <c r="D51" s="384">
        <v>0</v>
      </c>
      <c r="E51" s="385"/>
      <c r="F51" s="380"/>
    </row>
    <row r="52" spans="1:6" s="6" customFormat="1" ht="15">
      <c r="A52" s="381"/>
      <c r="B52" s="382"/>
      <c r="C52" s="388"/>
      <c r="D52" s="384">
        <v>0</v>
      </c>
      <c r="E52" s="385"/>
      <c r="F52" s="380"/>
    </row>
    <row r="53" spans="1:6">
      <c r="A53" s="375">
        <v>39123</v>
      </c>
      <c r="B53" s="376" t="s">
        <v>728</v>
      </c>
      <c r="C53" s="377"/>
      <c r="D53" s="378">
        <v>1</v>
      </c>
      <c r="E53" s="379">
        <f>SUM(D55:D57)</f>
        <v>0</v>
      </c>
      <c r="F53" s="380"/>
    </row>
    <row r="54" spans="1:6" s="6" customFormat="1" ht="15">
      <c r="A54" s="381"/>
      <c r="B54" s="382" t="s">
        <v>722</v>
      </c>
      <c r="C54" s="383"/>
      <c r="D54" s="384" t="s">
        <v>505</v>
      </c>
      <c r="E54" s="385"/>
      <c r="F54" s="380"/>
    </row>
    <row r="55" spans="1:6" s="6" customFormat="1" ht="15">
      <c r="A55" s="381"/>
      <c r="B55" s="382"/>
      <c r="C55" s="383"/>
      <c r="D55" s="402">
        <v>0</v>
      </c>
      <c r="E55" s="385"/>
      <c r="F55" s="380"/>
    </row>
    <row r="56" spans="1:6" s="6" customFormat="1" ht="15">
      <c r="A56" s="381"/>
      <c r="B56" s="382"/>
      <c r="C56" s="383"/>
      <c r="D56" s="403">
        <v>0</v>
      </c>
      <c r="E56" s="385"/>
      <c r="F56" s="380"/>
    </row>
    <row r="57" spans="1:6" s="6" customFormat="1" ht="15">
      <c r="A57" s="381"/>
      <c r="B57" s="382"/>
      <c r="C57" s="383"/>
      <c r="D57" s="403">
        <v>0</v>
      </c>
      <c r="E57" s="385"/>
      <c r="F57" s="380"/>
    </row>
    <row r="58" spans="1:6">
      <c r="A58" s="369" t="s">
        <v>49</v>
      </c>
      <c r="B58" s="370" t="s">
        <v>38</v>
      </c>
      <c r="C58" s="371"/>
      <c r="D58" s="372"/>
      <c r="E58" s="373"/>
      <c r="F58" s="374"/>
    </row>
    <row r="59" spans="1:6" s="6" customFormat="1" ht="30">
      <c r="A59" s="375">
        <v>39142</v>
      </c>
      <c r="B59" s="376" t="s">
        <v>729</v>
      </c>
      <c r="C59" s="386"/>
      <c r="D59" s="378">
        <v>25</v>
      </c>
      <c r="E59" s="379">
        <f>SUM(D61:D63)</f>
        <v>0</v>
      </c>
      <c r="F59" s="380"/>
    </row>
    <row r="60" spans="1:6" s="6" customFormat="1" ht="15">
      <c r="A60" s="381"/>
      <c r="B60" s="387" t="s">
        <v>730</v>
      </c>
      <c r="C60" s="388"/>
      <c r="D60" s="384" t="s">
        <v>505</v>
      </c>
      <c r="E60" s="385"/>
      <c r="F60" s="380"/>
    </row>
    <row r="61" spans="1:6" s="6" customFormat="1" ht="15">
      <c r="A61" s="381"/>
      <c r="B61" s="387"/>
      <c r="C61" s="388"/>
      <c r="D61" s="384">
        <v>0</v>
      </c>
      <c r="E61" s="385"/>
      <c r="F61" s="380"/>
    </row>
    <row r="62" spans="1:6" s="6" customFormat="1" ht="15">
      <c r="A62" s="381"/>
      <c r="B62" s="387"/>
      <c r="C62" s="388"/>
      <c r="D62" s="384">
        <v>0</v>
      </c>
      <c r="E62" s="385"/>
      <c r="F62" s="380"/>
    </row>
    <row r="63" spans="1:6" ht="20.100000000000001" customHeight="1">
      <c r="A63" s="381"/>
      <c r="B63" s="387"/>
      <c r="C63" s="388"/>
      <c r="D63" s="384">
        <v>0</v>
      </c>
      <c r="E63" s="385"/>
      <c r="F63" s="380"/>
    </row>
    <row r="64" spans="1:6" s="6" customFormat="1" ht="30">
      <c r="A64" s="375">
        <v>39143</v>
      </c>
      <c r="B64" s="404" t="s">
        <v>731</v>
      </c>
      <c r="C64" s="386"/>
      <c r="D64" s="378">
        <v>15</v>
      </c>
      <c r="E64" s="379">
        <f>SUM(D66:D68)</f>
        <v>0</v>
      </c>
      <c r="F64" s="380"/>
    </row>
    <row r="65" spans="1:6" s="6" customFormat="1" ht="15">
      <c r="A65" s="381"/>
      <c r="B65" s="387" t="s">
        <v>730</v>
      </c>
      <c r="C65" s="388"/>
      <c r="D65" s="384" t="s">
        <v>505</v>
      </c>
      <c r="E65" s="385"/>
      <c r="F65" s="380"/>
    </row>
    <row r="66" spans="1:6" s="6" customFormat="1" ht="15">
      <c r="A66" s="381"/>
      <c r="B66" s="387"/>
      <c r="C66" s="388"/>
      <c r="D66" s="384">
        <v>0</v>
      </c>
      <c r="E66" s="385"/>
      <c r="F66" s="380"/>
    </row>
    <row r="67" spans="1:6" s="6" customFormat="1" ht="15">
      <c r="A67" s="381"/>
      <c r="B67" s="387"/>
      <c r="C67" s="388"/>
      <c r="D67" s="384">
        <v>0</v>
      </c>
      <c r="E67" s="385"/>
      <c r="F67" s="380"/>
    </row>
    <row r="68" spans="1:6">
      <c r="A68" s="381"/>
      <c r="B68" s="387"/>
      <c r="C68" s="388"/>
      <c r="D68" s="384">
        <v>0</v>
      </c>
      <c r="E68" s="385"/>
      <c r="F68" s="380"/>
    </row>
    <row r="69" spans="1:6" s="6" customFormat="1" ht="30">
      <c r="A69" s="375">
        <v>39144</v>
      </c>
      <c r="B69" s="404" t="s">
        <v>732</v>
      </c>
      <c r="C69" s="386"/>
      <c r="D69" s="378">
        <v>15</v>
      </c>
      <c r="E69" s="379">
        <f>SUM(D71:D73)</f>
        <v>0</v>
      </c>
      <c r="F69" s="380"/>
    </row>
    <row r="70" spans="1:6" s="6" customFormat="1" ht="15">
      <c r="A70" s="381"/>
      <c r="B70" s="387" t="s">
        <v>730</v>
      </c>
      <c r="C70" s="388"/>
      <c r="D70" s="384" t="s">
        <v>505</v>
      </c>
      <c r="E70" s="385"/>
      <c r="F70" s="380"/>
    </row>
    <row r="71" spans="1:6" s="6" customFormat="1" ht="15">
      <c r="A71" s="381"/>
      <c r="B71" s="387"/>
      <c r="C71" s="388"/>
      <c r="D71" s="384">
        <v>0</v>
      </c>
      <c r="E71" s="385"/>
      <c r="F71" s="380"/>
    </row>
    <row r="72" spans="1:6" s="6" customFormat="1" ht="15">
      <c r="A72" s="381"/>
      <c r="B72" s="387"/>
      <c r="C72" s="388"/>
      <c r="D72" s="384">
        <v>0</v>
      </c>
      <c r="E72" s="385"/>
      <c r="F72" s="380"/>
    </row>
    <row r="73" spans="1:6">
      <c r="A73" s="381"/>
      <c r="B73" s="387"/>
      <c r="C73" s="388"/>
      <c r="D73" s="384">
        <v>0</v>
      </c>
      <c r="E73" s="385"/>
      <c r="F73" s="380"/>
    </row>
    <row r="74" spans="1:6" s="6" customFormat="1" ht="30">
      <c r="A74" s="375">
        <v>39145</v>
      </c>
      <c r="B74" s="376" t="s">
        <v>733</v>
      </c>
      <c r="C74" s="386"/>
      <c r="D74" s="378">
        <v>10</v>
      </c>
      <c r="E74" s="379">
        <f>SUM(D76:D78)</f>
        <v>0</v>
      </c>
      <c r="F74" s="380"/>
    </row>
    <row r="75" spans="1:6" s="6" customFormat="1" ht="15">
      <c r="A75" s="381"/>
      <c r="B75" s="387" t="s">
        <v>730</v>
      </c>
      <c r="C75" s="388"/>
      <c r="D75" s="384" t="s">
        <v>505</v>
      </c>
      <c r="E75" s="385"/>
      <c r="F75" s="380"/>
    </row>
    <row r="76" spans="1:6" s="6" customFormat="1" ht="15">
      <c r="A76" s="381"/>
      <c r="B76" s="387"/>
      <c r="C76" s="388"/>
      <c r="D76" s="384">
        <v>0</v>
      </c>
      <c r="E76" s="385"/>
      <c r="F76" s="380"/>
    </row>
    <row r="77" spans="1:6" s="6" customFormat="1" ht="15">
      <c r="A77" s="381"/>
      <c r="B77" s="387"/>
      <c r="C77" s="388"/>
      <c r="D77" s="384">
        <v>0</v>
      </c>
      <c r="E77" s="385"/>
      <c r="F77" s="380"/>
    </row>
    <row r="78" spans="1:6">
      <c r="A78" s="381"/>
      <c r="B78" s="387"/>
      <c r="C78" s="388"/>
      <c r="D78" s="384">
        <v>0</v>
      </c>
      <c r="E78" s="385"/>
      <c r="F78" s="380"/>
    </row>
    <row r="79" spans="1:6" s="6" customFormat="1" ht="30">
      <c r="A79" s="375">
        <v>39146</v>
      </c>
      <c r="B79" s="376" t="s">
        <v>734</v>
      </c>
      <c r="C79" s="377"/>
      <c r="D79" s="378">
        <v>20</v>
      </c>
      <c r="E79" s="379">
        <f>SUM(D81:D83)</f>
        <v>0</v>
      </c>
      <c r="F79" s="380"/>
    </row>
    <row r="80" spans="1:6" s="6" customFormat="1" ht="15">
      <c r="A80" s="381"/>
      <c r="B80" s="387" t="s">
        <v>730</v>
      </c>
      <c r="C80" s="388"/>
      <c r="D80" s="384" t="s">
        <v>505</v>
      </c>
      <c r="E80" s="385"/>
      <c r="F80" s="380"/>
    </row>
    <row r="81" spans="1:6" s="6" customFormat="1" ht="15">
      <c r="A81" s="381"/>
      <c r="B81" s="382"/>
      <c r="C81" s="383"/>
      <c r="D81" s="384">
        <v>0</v>
      </c>
      <c r="E81" s="385"/>
      <c r="F81" s="380"/>
    </row>
    <row r="82" spans="1:6" s="6" customFormat="1" ht="15">
      <c r="A82" s="381"/>
      <c r="B82" s="382"/>
      <c r="C82" s="383"/>
      <c r="D82" s="384">
        <v>0</v>
      </c>
      <c r="E82" s="385"/>
      <c r="F82" s="380"/>
    </row>
    <row r="83" spans="1:6">
      <c r="A83" s="381"/>
      <c r="B83" s="382"/>
      <c r="C83" s="383"/>
      <c r="D83" s="384">
        <v>0</v>
      </c>
      <c r="E83" s="385"/>
      <c r="F83" s="380"/>
    </row>
    <row r="84" spans="1:6" s="6" customFormat="1" ht="15">
      <c r="A84" s="375">
        <v>39147</v>
      </c>
      <c r="B84" s="591" t="s">
        <v>39</v>
      </c>
      <c r="C84" s="593"/>
      <c r="D84" s="378">
        <v>10</v>
      </c>
      <c r="E84" s="379">
        <f>SUM(D86:D88)</f>
        <v>0</v>
      </c>
      <c r="F84" s="380"/>
    </row>
    <row r="85" spans="1:6" s="6" customFormat="1" ht="15">
      <c r="A85" s="381"/>
      <c r="B85" s="387" t="s">
        <v>730</v>
      </c>
      <c r="C85" s="388"/>
      <c r="D85" s="384" t="s">
        <v>505</v>
      </c>
      <c r="E85" s="385"/>
      <c r="F85" s="380"/>
    </row>
    <row r="86" spans="1:6" s="6" customFormat="1" ht="15">
      <c r="A86" s="381"/>
      <c r="B86" s="382"/>
      <c r="C86" s="383"/>
      <c r="D86" s="384">
        <v>0</v>
      </c>
      <c r="E86" s="385"/>
      <c r="F86" s="380"/>
    </row>
    <row r="87" spans="1:6" s="6" customFormat="1" ht="15">
      <c r="A87" s="381"/>
      <c r="B87" s="382"/>
      <c r="C87" s="383"/>
      <c r="D87" s="384">
        <v>0</v>
      </c>
      <c r="E87" s="385"/>
      <c r="F87" s="380"/>
    </row>
    <row r="88" spans="1:6">
      <c r="A88" s="381"/>
      <c r="B88" s="382"/>
      <c r="C88" s="383"/>
      <c r="D88" s="384">
        <v>0</v>
      </c>
      <c r="E88" s="385"/>
      <c r="F88" s="380"/>
    </row>
    <row r="89" spans="1:6" s="6" customFormat="1" ht="15">
      <c r="A89" s="375">
        <v>39148</v>
      </c>
      <c r="B89" s="591" t="s">
        <v>40</v>
      </c>
      <c r="C89" s="593"/>
      <c r="D89" s="378">
        <v>5</v>
      </c>
      <c r="E89" s="379">
        <f>SUM(D91:D93)</f>
        <v>0</v>
      </c>
      <c r="F89" s="380"/>
    </row>
    <row r="90" spans="1:6" s="6" customFormat="1" ht="15">
      <c r="A90" s="381"/>
      <c r="B90" s="387" t="s">
        <v>730</v>
      </c>
      <c r="C90" s="388"/>
      <c r="D90" s="384" t="s">
        <v>505</v>
      </c>
      <c r="E90" s="385"/>
      <c r="F90" s="380"/>
    </row>
    <row r="91" spans="1:6" s="6" customFormat="1" ht="15">
      <c r="A91" s="381"/>
      <c r="B91" s="382"/>
      <c r="C91" s="383"/>
      <c r="D91" s="384">
        <v>0</v>
      </c>
      <c r="E91" s="385"/>
      <c r="F91" s="380"/>
    </row>
    <row r="92" spans="1:6" s="6" customFormat="1" ht="15">
      <c r="A92" s="381"/>
      <c r="B92" s="382"/>
      <c r="C92" s="383"/>
      <c r="D92" s="384">
        <v>0</v>
      </c>
      <c r="E92" s="385"/>
      <c r="F92" s="380"/>
    </row>
    <row r="93" spans="1:6">
      <c r="A93" s="381"/>
      <c r="B93" s="382"/>
      <c r="C93" s="383"/>
      <c r="D93" s="384">
        <v>0</v>
      </c>
      <c r="E93" s="385"/>
      <c r="F93" s="380"/>
    </row>
    <row r="94" spans="1:6" s="6" customFormat="1" ht="15">
      <c r="A94" s="375">
        <v>39149</v>
      </c>
      <c r="B94" s="376" t="s">
        <v>41</v>
      </c>
      <c r="C94" s="377"/>
      <c r="D94" s="378">
        <v>25</v>
      </c>
      <c r="E94" s="379">
        <f>SUM(D96:D98)</f>
        <v>0</v>
      </c>
      <c r="F94" s="380"/>
    </row>
    <row r="95" spans="1:6" s="6" customFormat="1" ht="15">
      <c r="A95" s="381"/>
      <c r="B95" s="387" t="s">
        <v>730</v>
      </c>
      <c r="C95" s="388"/>
      <c r="D95" s="384" t="s">
        <v>505</v>
      </c>
      <c r="E95" s="385"/>
      <c r="F95" s="380"/>
    </row>
    <row r="96" spans="1:6" s="6" customFormat="1" ht="15">
      <c r="A96" s="381"/>
      <c r="B96" s="382"/>
      <c r="C96" s="383"/>
      <c r="D96" s="384">
        <v>0</v>
      </c>
      <c r="E96" s="385"/>
      <c r="F96" s="380"/>
    </row>
    <row r="97" spans="1:6" s="6" customFormat="1" ht="15">
      <c r="A97" s="381"/>
      <c r="B97" s="382"/>
      <c r="C97" s="383"/>
      <c r="D97" s="384">
        <v>0</v>
      </c>
      <c r="E97" s="385"/>
      <c r="F97" s="380"/>
    </row>
    <row r="98" spans="1:6">
      <c r="A98" s="381"/>
      <c r="B98" s="382"/>
      <c r="C98" s="383"/>
      <c r="D98" s="384">
        <v>0</v>
      </c>
      <c r="E98" s="385"/>
      <c r="F98" s="380"/>
    </row>
    <row r="99" spans="1:6">
      <c r="A99" s="375">
        <v>39150</v>
      </c>
      <c r="B99" s="376" t="s">
        <v>42</v>
      </c>
      <c r="C99" s="377"/>
      <c r="D99" s="378">
        <v>18</v>
      </c>
      <c r="E99" s="379">
        <f>SUM(D101:D103)</f>
        <v>0</v>
      </c>
      <c r="F99" s="380"/>
    </row>
    <row r="100" spans="1:6">
      <c r="A100" s="381"/>
      <c r="B100" s="387" t="s">
        <v>730</v>
      </c>
      <c r="C100" s="388"/>
      <c r="D100" s="384" t="s">
        <v>505</v>
      </c>
      <c r="E100" s="385"/>
      <c r="F100" s="380"/>
    </row>
    <row r="101" spans="1:6" s="6" customFormat="1" ht="15">
      <c r="A101" s="381"/>
      <c r="B101" s="382"/>
      <c r="C101" s="383"/>
      <c r="D101" s="384">
        <v>0</v>
      </c>
      <c r="E101" s="385"/>
      <c r="F101" s="380"/>
    </row>
    <row r="102" spans="1:6" s="6" customFormat="1" ht="15">
      <c r="A102" s="381"/>
      <c r="B102" s="382"/>
      <c r="C102" s="383"/>
      <c r="D102" s="384">
        <v>0</v>
      </c>
      <c r="E102" s="385"/>
      <c r="F102" s="380"/>
    </row>
    <row r="103" spans="1:6" s="6" customFormat="1" ht="15">
      <c r="A103" s="381"/>
      <c r="B103" s="382"/>
      <c r="C103" s="383"/>
      <c r="D103" s="384">
        <v>0</v>
      </c>
      <c r="E103" s="385"/>
      <c r="F103" s="380"/>
    </row>
    <row r="104" spans="1:6" s="6" customFormat="1" ht="15">
      <c r="A104" s="375">
        <v>39151</v>
      </c>
      <c r="B104" s="376" t="s">
        <v>43</v>
      </c>
      <c r="C104" s="377"/>
      <c r="D104" s="378">
        <v>15</v>
      </c>
      <c r="E104" s="379">
        <f>SUM(D106:D108)</f>
        <v>0</v>
      </c>
      <c r="F104" s="380"/>
    </row>
    <row r="105" spans="1:6">
      <c r="A105" s="381"/>
      <c r="B105" s="387" t="s">
        <v>730</v>
      </c>
      <c r="C105" s="388"/>
      <c r="D105" s="384" t="s">
        <v>505</v>
      </c>
      <c r="E105" s="385"/>
      <c r="F105" s="380"/>
    </row>
    <row r="106" spans="1:6" s="6" customFormat="1" ht="15">
      <c r="A106" s="381"/>
      <c r="B106" s="382"/>
      <c r="C106" s="383"/>
      <c r="D106" s="384">
        <v>0</v>
      </c>
      <c r="E106" s="385"/>
      <c r="F106" s="380"/>
    </row>
    <row r="107" spans="1:6" s="6" customFormat="1" ht="15">
      <c r="A107" s="381"/>
      <c r="B107" s="382"/>
      <c r="C107" s="383"/>
      <c r="D107" s="384">
        <v>0</v>
      </c>
      <c r="E107" s="385"/>
      <c r="F107" s="380"/>
    </row>
    <row r="108" spans="1:6" s="6" customFormat="1" ht="15">
      <c r="A108" s="381"/>
      <c r="B108" s="382"/>
      <c r="C108" s="383"/>
      <c r="D108" s="384">
        <v>0</v>
      </c>
      <c r="E108" s="385"/>
      <c r="F108" s="380"/>
    </row>
    <row r="109" spans="1:6" s="6" customFormat="1" ht="15">
      <c r="A109" s="375">
        <v>39152</v>
      </c>
      <c r="B109" s="376" t="s">
        <v>44</v>
      </c>
      <c r="C109" s="377"/>
      <c r="D109" s="378">
        <v>15</v>
      </c>
      <c r="E109" s="379">
        <f>SUM(D111:D113)</f>
        <v>0</v>
      </c>
      <c r="F109" s="380"/>
    </row>
    <row r="110" spans="1:6">
      <c r="A110" s="381"/>
      <c r="B110" s="387" t="s">
        <v>730</v>
      </c>
      <c r="C110" s="388"/>
      <c r="D110" s="384" t="s">
        <v>505</v>
      </c>
      <c r="E110" s="385"/>
      <c r="F110" s="380"/>
    </row>
    <row r="111" spans="1:6" s="6" customFormat="1" ht="15">
      <c r="A111" s="381"/>
      <c r="B111" s="382"/>
      <c r="C111" s="383"/>
      <c r="D111" s="384">
        <v>0</v>
      </c>
      <c r="E111" s="385"/>
      <c r="F111" s="380"/>
    </row>
    <row r="112" spans="1:6" s="6" customFormat="1" ht="15">
      <c r="A112" s="381"/>
      <c r="B112" s="382"/>
      <c r="C112" s="383"/>
      <c r="D112" s="384">
        <v>0</v>
      </c>
      <c r="E112" s="385"/>
      <c r="F112" s="380"/>
    </row>
    <row r="113" spans="1:6" s="6" customFormat="1" ht="15">
      <c r="A113" s="381"/>
      <c r="B113" s="382"/>
      <c r="C113" s="383"/>
      <c r="D113" s="384">
        <v>0</v>
      </c>
      <c r="E113" s="385"/>
      <c r="F113" s="380"/>
    </row>
    <row r="114" spans="1:6" s="6" customFormat="1" ht="15">
      <c r="A114" s="375">
        <v>39153</v>
      </c>
      <c r="B114" s="376" t="s">
        <v>45</v>
      </c>
      <c r="C114" s="377"/>
      <c r="D114" s="378">
        <v>12</v>
      </c>
      <c r="E114" s="379">
        <f>SUM(D116:D118)</f>
        <v>0</v>
      </c>
      <c r="F114" s="380"/>
    </row>
    <row r="115" spans="1:6">
      <c r="A115" s="381"/>
      <c r="B115" s="387" t="s">
        <v>730</v>
      </c>
      <c r="C115" s="388"/>
      <c r="D115" s="384" t="s">
        <v>505</v>
      </c>
      <c r="E115" s="385"/>
      <c r="F115" s="380"/>
    </row>
    <row r="116" spans="1:6" s="6" customFormat="1" ht="15">
      <c r="A116" s="381"/>
      <c r="B116" s="382"/>
      <c r="C116" s="383"/>
      <c r="D116" s="384">
        <v>0</v>
      </c>
      <c r="E116" s="385"/>
      <c r="F116" s="380"/>
    </row>
    <row r="117" spans="1:6" s="6" customFormat="1" ht="15">
      <c r="A117" s="381"/>
      <c r="B117" s="382"/>
      <c r="C117" s="383"/>
      <c r="D117" s="384">
        <v>0</v>
      </c>
      <c r="E117" s="385"/>
      <c r="F117" s="380"/>
    </row>
    <row r="118" spans="1:6" s="6" customFormat="1" ht="15">
      <c r="A118" s="381"/>
      <c r="B118" s="382"/>
      <c r="C118" s="383"/>
      <c r="D118" s="384">
        <v>0</v>
      </c>
      <c r="E118" s="385"/>
      <c r="F118" s="380"/>
    </row>
    <row r="119" spans="1:6" s="6" customFormat="1" ht="15">
      <c r="A119" s="375">
        <v>39154</v>
      </c>
      <c r="B119" s="376" t="s">
        <v>46</v>
      </c>
      <c r="C119" s="377"/>
      <c r="D119" s="378">
        <v>10</v>
      </c>
      <c r="E119" s="379">
        <f>SUM(D121:D123)</f>
        <v>0</v>
      </c>
      <c r="F119" s="380"/>
    </row>
    <row r="120" spans="1:6">
      <c r="A120" s="381"/>
      <c r="B120" s="387" t="s">
        <v>730</v>
      </c>
      <c r="C120" s="388"/>
      <c r="D120" s="384" t="s">
        <v>505</v>
      </c>
      <c r="E120" s="385"/>
      <c r="F120" s="380"/>
    </row>
    <row r="121" spans="1:6" s="6" customFormat="1" ht="15">
      <c r="A121" s="381"/>
      <c r="B121" s="382"/>
      <c r="C121" s="383"/>
      <c r="D121" s="384">
        <v>0</v>
      </c>
      <c r="E121" s="385"/>
      <c r="F121" s="380"/>
    </row>
    <row r="122" spans="1:6" s="6" customFormat="1" ht="15">
      <c r="A122" s="381"/>
      <c r="B122" s="382"/>
      <c r="C122" s="383"/>
      <c r="D122" s="384">
        <v>0</v>
      </c>
      <c r="E122" s="385"/>
      <c r="F122" s="380"/>
    </row>
    <row r="123" spans="1:6" s="6" customFormat="1" ht="15">
      <c r="A123" s="381"/>
      <c r="B123" s="382"/>
      <c r="C123" s="383"/>
      <c r="D123" s="384">
        <v>0</v>
      </c>
      <c r="E123" s="385"/>
      <c r="F123" s="380"/>
    </row>
    <row r="124" spans="1:6" s="6" customFormat="1" ht="31.5">
      <c r="A124" s="369" t="s">
        <v>50</v>
      </c>
      <c r="B124" s="370" t="s">
        <v>47</v>
      </c>
      <c r="C124" s="405"/>
      <c r="D124" s="372"/>
      <c r="E124" s="373"/>
      <c r="F124" s="406"/>
    </row>
    <row r="125" spans="1:6">
      <c r="A125" s="375">
        <v>39173</v>
      </c>
      <c r="B125" s="591" t="s">
        <v>735</v>
      </c>
      <c r="C125" s="593"/>
      <c r="D125" s="378">
        <v>15</v>
      </c>
      <c r="E125" s="379">
        <f>IF(C126&lt;61,C126,60)</f>
        <v>0</v>
      </c>
      <c r="F125" s="380"/>
    </row>
    <row r="126" spans="1:6">
      <c r="A126" s="381"/>
      <c r="B126" s="382" t="s">
        <v>736</v>
      </c>
      <c r="C126" s="407">
        <f>SUM(D127:D133)</f>
        <v>0</v>
      </c>
      <c r="D126" s="384" t="s">
        <v>640</v>
      </c>
      <c r="E126" s="385"/>
      <c r="F126" s="380"/>
    </row>
    <row r="127" spans="1:6" s="6" customFormat="1" ht="15">
      <c r="A127" s="381"/>
      <c r="B127" s="382"/>
      <c r="C127" s="383"/>
      <c r="D127" s="384">
        <v>0</v>
      </c>
      <c r="E127" s="385"/>
      <c r="F127" s="380"/>
    </row>
    <row r="128" spans="1:6" s="6" customFormat="1" ht="15">
      <c r="A128" s="381"/>
      <c r="B128" s="382"/>
      <c r="C128" s="383"/>
      <c r="D128" s="384">
        <v>0</v>
      </c>
      <c r="E128" s="385"/>
      <c r="F128" s="380"/>
    </row>
    <row r="129" spans="1:6" s="6" customFormat="1" ht="15">
      <c r="A129" s="381"/>
      <c r="B129" s="382"/>
      <c r="C129" s="383"/>
      <c r="D129" s="384">
        <v>0</v>
      </c>
      <c r="E129" s="385"/>
      <c r="F129" s="380"/>
    </row>
    <row r="130" spans="1:6" s="6" customFormat="1" ht="15">
      <c r="A130" s="381"/>
      <c r="B130" s="382"/>
      <c r="C130" s="383"/>
      <c r="D130" s="384">
        <v>0</v>
      </c>
      <c r="E130" s="385"/>
      <c r="F130" s="380"/>
    </row>
    <row r="131" spans="1:6" ht="33" customHeight="1">
      <c r="A131" s="381"/>
      <c r="B131" s="382"/>
      <c r="C131" s="383"/>
      <c r="D131" s="384">
        <v>0</v>
      </c>
      <c r="E131" s="385"/>
      <c r="F131" s="380"/>
    </row>
    <row r="132" spans="1:6" s="6" customFormat="1" ht="15">
      <c r="A132" s="381"/>
      <c r="B132" s="382"/>
      <c r="C132" s="383"/>
      <c r="D132" s="384">
        <v>0</v>
      </c>
      <c r="E132" s="385"/>
      <c r="F132" s="380"/>
    </row>
    <row r="133" spans="1:6" s="6" customFormat="1" ht="15">
      <c r="A133" s="381"/>
      <c r="B133" s="382"/>
      <c r="C133" s="383"/>
      <c r="D133" s="384">
        <v>0</v>
      </c>
      <c r="E133" s="385"/>
      <c r="F133" s="380"/>
    </row>
    <row r="134" spans="1:6" s="6" customFormat="1" ht="30">
      <c r="A134" s="375">
        <v>39174</v>
      </c>
      <c r="B134" s="376" t="s">
        <v>737</v>
      </c>
      <c r="C134" s="386"/>
      <c r="D134" s="378">
        <v>8</v>
      </c>
      <c r="E134" s="379">
        <f>IF(C135&lt;33,C135,33)</f>
        <v>0</v>
      </c>
      <c r="F134" s="380"/>
    </row>
    <row r="135" spans="1:6" s="6" customFormat="1" ht="15">
      <c r="A135" s="381"/>
      <c r="B135" s="382" t="s">
        <v>736</v>
      </c>
      <c r="C135" s="407">
        <f>SUM(D136:D140)</f>
        <v>0</v>
      </c>
      <c r="D135" s="384" t="s">
        <v>640</v>
      </c>
      <c r="E135" s="385"/>
      <c r="F135" s="380"/>
    </row>
    <row r="136" spans="1:6">
      <c r="A136" s="381"/>
      <c r="B136" s="382"/>
      <c r="C136" s="407"/>
      <c r="D136" s="384">
        <v>0</v>
      </c>
      <c r="E136" s="385"/>
      <c r="F136" s="380"/>
    </row>
    <row r="137" spans="1:6">
      <c r="A137" s="381"/>
      <c r="B137" s="382"/>
      <c r="C137" s="407"/>
      <c r="D137" s="384">
        <v>0</v>
      </c>
      <c r="E137" s="385"/>
      <c r="F137" s="380"/>
    </row>
    <row r="138" spans="1:6">
      <c r="A138" s="381"/>
      <c r="B138" s="387"/>
      <c r="C138" s="388"/>
      <c r="D138" s="384">
        <v>0</v>
      </c>
      <c r="E138" s="385"/>
      <c r="F138" s="380"/>
    </row>
    <row r="139" spans="1:6">
      <c r="A139" s="381"/>
      <c r="B139" s="387"/>
      <c r="C139" s="388"/>
      <c r="D139" s="384">
        <v>0</v>
      </c>
      <c r="E139" s="385"/>
      <c r="F139" s="380"/>
    </row>
    <row r="140" spans="1:6">
      <c r="A140" s="381"/>
      <c r="B140" s="387"/>
      <c r="C140" s="388"/>
      <c r="D140" s="384">
        <v>0</v>
      </c>
      <c r="E140" s="385"/>
      <c r="F140" s="380"/>
    </row>
    <row r="141" spans="1:6" ht="30">
      <c r="A141" s="375">
        <v>39175</v>
      </c>
      <c r="B141" s="376" t="s">
        <v>738</v>
      </c>
      <c r="C141" s="386"/>
      <c r="D141" s="378">
        <v>5</v>
      </c>
      <c r="E141" s="379">
        <f>IF(C142&lt;21,C142,20)</f>
        <v>0</v>
      </c>
      <c r="F141" s="380"/>
    </row>
    <row r="142" spans="1:6" s="6" customFormat="1" ht="15">
      <c r="A142" s="389"/>
      <c r="B142" s="382" t="s">
        <v>736</v>
      </c>
      <c r="C142" s="407">
        <f>SUM(D143:D147)</f>
        <v>0</v>
      </c>
      <c r="D142" s="384" t="s">
        <v>640</v>
      </c>
      <c r="E142" s="390"/>
      <c r="F142" s="391"/>
    </row>
    <row r="143" spans="1:6" s="6" customFormat="1" ht="15">
      <c r="A143" s="389"/>
      <c r="B143" s="392"/>
      <c r="C143" s="408"/>
      <c r="D143" s="384">
        <v>0</v>
      </c>
      <c r="E143" s="390"/>
      <c r="F143" s="391"/>
    </row>
    <row r="144" spans="1:6" s="6" customFormat="1" ht="15">
      <c r="A144" s="389"/>
      <c r="B144" s="392"/>
      <c r="C144" s="408"/>
      <c r="D144" s="384">
        <v>0</v>
      </c>
      <c r="E144" s="390"/>
      <c r="F144" s="391"/>
    </row>
    <row r="145" spans="1:6" s="6" customFormat="1" ht="15">
      <c r="A145" s="389"/>
      <c r="B145" s="399"/>
      <c r="C145" s="400"/>
      <c r="D145" s="384">
        <v>0</v>
      </c>
      <c r="E145" s="390"/>
      <c r="F145" s="391"/>
    </row>
    <row r="146" spans="1:6">
      <c r="A146" s="389"/>
      <c r="B146" s="399"/>
      <c r="C146" s="400"/>
      <c r="D146" s="384">
        <v>0</v>
      </c>
      <c r="E146" s="390"/>
      <c r="F146" s="391"/>
    </row>
    <row r="147" spans="1:6">
      <c r="A147" s="389"/>
      <c r="B147" s="399"/>
      <c r="C147" s="400"/>
      <c r="D147" s="384">
        <v>0</v>
      </c>
      <c r="E147" s="390"/>
      <c r="F147" s="391"/>
    </row>
    <row r="148" spans="1:6" ht="30">
      <c r="A148" s="394">
        <v>39176</v>
      </c>
      <c r="B148" s="395" t="s">
        <v>739</v>
      </c>
      <c r="C148" s="396"/>
      <c r="D148" s="397">
        <v>2</v>
      </c>
      <c r="E148" s="379">
        <f>IF(C149&lt;17,C149,16)</f>
        <v>2</v>
      </c>
      <c r="F148" s="391"/>
    </row>
    <row r="149" spans="1:6" s="6" customFormat="1" ht="15">
      <c r="A149" s="389"/>
      <c r="B149" s="382" t="s">
        <v>736</v>
      </c>
      <c r="C149" s="407">
        <f>SUM(D150:D154)</f>
        <v>2</v>
      </c>
      <c r="D149" s="384" t="s">
        <v>640</v>
      </c>
      <c r="E149" s="390"/>
      <c r="F149" s="391"/>
    </row>
    <row r="150" spans="1:6" s="6" customFormat="1" ht="15">
      <c r="A150" s="389"/>
      <c r="B150" s="392" t="s">
        <v>740</v>
      </c>
      <c r="C150" s="408"/>
      <c r="D150" s="384">
        <v>2</v>
      </c>
      <c r="E150" s="390"/>
      <c r="F150" s="391"/>
    </row>
    <row r="151" spans="1:6" s="6" customFormat="1" ht="15">
      <c r="A151" s="389"/>
      <c r="B151" s="392"/>
      <c r="C151" s="408"/>
      <c r="D151" s="384">
        <v>0</v>
      </c>
      <c r="E151" s="390"/>
      <c r="F151" s="391"/>
    </row>
    <row r="152" spans="1:6" s="6" customFormat="1" ht="15">
      <c r="A152" s="389"/>
      <c r="B152" s="399"/>
      <c r="C152" s="400"/>
      <c r="D152" s="384">
        <v>0</v>
      </c>
      <c r="E152" s="390"/>
      <c r="F152" s="391"/>
    </row>
    <row r="153" spans="1:6" s="6" customFormat="1" ht="15">
      <c r="A153" s="389"/>
      <c r="B153" s="399"/>
      <c r="C153" s="400"/>
      <c r="D153" s="384">
        <v>0</v>
      </c>
      <c r="E153" s="390"/>
      <c r="F153" s="391"/>
    </row>
    <row r="154" spans="1:6" s="6" customFormat="1" ht="15">
      <c r="A154" s="389"/>
      <c r="B154" s="399"/>
      <c r="C154" s="400"/>
      <c r="D154" s="384">
        <v>0</v>
      </c>
      <c r="E154" s="390"/>
      <c r="F154" s="391"/>
    </row>
    <row r="155" spans="1:6" s="6" customFormat="1" ht="15">
      <c r="A155" s="375">
        <v>39177</v>
      </c>
      <c r="B155" s="376" t="s">
        <v>741</v>
      </c>
      <c r="C155" s="386"/>
      <c r="D155" s="378">
        <v>15</v>
      </c>
      <c r="E155" s="379">
        <f>IF(C156&lt;61,C156,60)</f>
        <v>0</v>
      </c>
      <c r="F155" s="380"/>
    </row>
    <row r="156" spans="1:6" s="6" customFormat="1" ht="15">
      <c r="A156" s="381"/>
      <c r="B156" s="382" t="s">
        <v>736</v>
      </c>
      <c r="C156" s="407">
        <f>SUM(D157:D161)</f>
        <v>0</v>
      </c>
      <c r="D156" s="384" t="s">
        <v>640</v>
      </c>
      <c r="E156" s="385"/>
      <c r="F156" s="380"/>
    </row>
    <row r="157" spans="1:6" s="6" customFormat="1" ht="15">
      <c r="A157" s="381"/>
      <c r="B157" s="382"/>
      <c r="C157" s="383"/>
      <c r="D157" s="384">
        <v>0</v>
      </c>
      <c r="E157" s="385"/>
      <c r="F157" s="380"/>
    </row>
    <row r="158" spans="1:6">
      <c r="A158" s="381"/>
      <c r="B158" s="382"/>
      <c r="C158" s="383"/>
      <c r="D158" s="384">
        <v>0</v>
      </c>
      <c r="E158" s="385"/>
      <c r="F158" s="380"/>
    </row>
    <row r="159" spans="1:6">
      <c r="A159" s="381"/>
      <c r="B159" s="387"/>
      <c r="C159" s="388"/>
      <c r="D159" s="384">
        <v>0</v>
      </c>
      <c r="E159" s="385"/>
      <c r="F159" s="380"/>
    </row>
    <row r="160" spans="1:6">
      <c r="A160" s="381"/>
      <c r="B160" s="387"/>
      <c r="C160" s="388"/>
      <c r="D160" s="384">
        <v>0</v>
      </c>
      <c r="E160" s="385"/>
      <c r="F160" s="380"/>
    </row>
    <row r="161" spans="1:6">
      <c r="A161" s="381"/>
      <c r="B161" s="387"/>
      <c r="C161" s="388"/>
      <c r="D161" s="384">
        <v>0</v>
      </c>
      <c r="E161" s="385"/>
      <c r="F161" s="380"/>
    </row>
    <row r="162" spans="1:6">
      <c r="A162" s="369" t="s">
        <v>51</v>
      </c>
      <c r="B162" s="370" t="s">
        <v>48</v>
      </c>
      <c r="C162" s="371"/>
      <c r="D162" s="372"/>
      <c r="E162" s="373"/>
      <c r="F162" s="374"/>
    </row>
    <row r="163" spans="1:6">
      <c r="A163" s="375">
        <v>39203</v>
      </c>
      <c r="B163" s="591" t="s">
        <v>742</v>
      </c>
      <c r="C163" s="593"/>
      <c r="D163" s="378">
        <v>15</v>
      </c>
      <c r="E163" s="379">
        <f>IF(C164&lt;61,C164,60)</f>
        <v>0</v>
      </c>
      <c r="F163" s="401"/>
    </row>
    <row r="164" spans="1:6">
      <c r="A164" s="381"/>
      <c r="B164" s="387" t="s">
        <v>743</v>
      </c>
      <c r="C164" s="409">
        <f>SUM(D165:D167)</f>
        <v>0</v>
      </c>
      <c r="D164" s="384" t="s">
        <v>640</v>
      </c>
      <c r="E164" s="385"/>
      <c r="F164" s="401"/>
    </row>
    <row r="165" spans="1:6">
      <c r="A165" s="381"/>
      <c r="B165" s="387"/>
      <c r="C165" s="388"/>
      <c r="D165" s="384">
        <v>0</v>
      </c>
      <c r="E165" s="385"/>
      <c r="F165" s="401"/>
    </row>
    <row r="166" spans="1:6">
      <c r="A166" s="381"/>
      <c r="B166" s="387"/>
      <c r="C166" s="388"/>
      <c r="D166" s="384">
        <v>0</v>
      </c>
      <c r="E166" s="385"/>
      <c r="F166" s="401"/>
    </row>
    <row r="167" spans="1:6">
      <c r="A167" s="381"/>
      <c r="B167" s="387"/>
      <c r="C167" s="388"/>
      <c r="D167" s="384">
        <v>0</v>
      </c>
      <c r="E167" s="385"/>
      <c r="F167" s="401"/>
    </row>
    <row r="168" spans="1:6">
      <c r="A168" s="375">
        <v>39204</v>
      </c>
      <c r="B168" s="591" t="s">
        <v>744</v>
      </c>
      <c r="C168" s="592"/>
      <c r="D168" s="378">
        <v>5</v>
      </c>
      <c r="E168" s="379">
        <f>IF(C169&lt;21,C169,20)</f>
        <v>0</v>
      </c>
      <c r="F168" s="401"/>
    </row>
    <row r="169" spans="1:6">
      <c r="A169" s="381"/>
      <c r="B169" s="387" t="s">
        <v>743</v>
      </c>
      <c r="C169" s="407">
        <f>SUM(D170:D172)</f>
        <v>0</v>
      </c>
      <c r="D169" s="384" t="s">
        <v>640</v>
      </c>
      <c r="E169" s="385"/>
      <c r="F169" s="401"/>
    </row>
    <row r="170" spans="1:6">
      <c r="A170" s="381"/>
      <c r="B170" s="387"/>
      <c r="C170" s="388"/>
      <c r="D170" s="384"/>
      <c r="E170" s="385"/>
      <c r="F170" s="401"/>
    </row>
    <row r="171" spans="1:6">
      <c r="A171" s="381"/>
      <c r="B171" s="387"/>
      <c r="C171" s="388"/>
      <c r="D171" s="384"/>
      <c r="E171" s="385"/>
      <c r="F171" s="401"/>
    </row>
    <row r="172" spans="1:6">
      <c r="A172" s="381"/>
      <c r="B172" s="387"/>
      <c r="C172" s="388"/>
      <c r="D172" s="384"/>
      <c r="E172" s="385"/>
      <c r="F172" s="401"/>
    </row>
    <row r="173" spans="1:6">
      <c r="A173" s="375">
        <v>39205</v>
      </c>
      <c r="B173" s="591" t="s">
        <v>745</v>
      </c>
      <c r="C173" s="592"/>
      <c r="D173" s="378">
        <v>15</v>
      </c>
      <c r="E173" s="379">
        <f>IF(C174&lt;61,C174,60)</f>
        <v>0</v>
      </c>
      <c r="F173" s="401"/>
    </row>
    <row r="174" spans="1:6">
      <c r="A174" s="381"/>
      <c r="B174" s="387" t="s">
        <v>743</v>
      </c>
      <c r="C174" s="407">
        <f>SUM(D175:D177)</f>
        <v>0</v>
      </c>
      <c r="D174" s="384" t="s">
        <v>640</v>
      </c>
      <c r="E174" s="385"/>
      <c r="F174" s="401"/>
    </row>
    <row r="175" spans="1:6">
      <c r="A175" s="381"/>
      <c r="B175" s="387"/>
      <c r="C175" s="388"/>
      <c r="D175" s="384"/>
      <c r="E175" s="385"/>
      <c r="F175" s="401"/>
    </row>
    <row r="176" spans="1:6">
      <c r="A176" s="381"/>
      <c r="B176" s="387"/>
      <c r="C176" s="388"/>
      <c r="D176" s="384"/>
      <c r="E176" s="385"/>
      <c r="F176" s="401"/>
    </row>
    <row r="177" spans="1:6">
      <c r="A177" s="381"/>
      <c r="B177" s="387"/>
      <c r="C177" s="388"/>
      <c r="D177" s="384"/>
      <c r="E177" s="385"/>
      <c r="F177" s="401"/>
    </row>
    <row r="178" spans="1:6">
      <c r="A178" s="375">
        <v>39206</v>
      </c>
      <c r="B178" s="591" t="s">
        <v>746</v>
      </c>
      <c r="C178" s="593"/>
      <c r="D178" s="378">
        <v>15</v>
      </c>
      <c r="E178" s="379">
        <f>IF(C179&lt;61,C179,60)</f>
        <v>0</v>
      </c>
      <c r="F178" s="380"/>
    </row>
    <row r="179" spans="1:6">
      <c r="A179" s="381"/>
      <c r="B179" s="387" t="s">
        <v>743</v>
      </c>
      <c r="C179" s="407">
        <f>SUM(D180:D182)</f>
        <v>0</v>
      </c>
      <c r="D179" s="384" t="s">
        <v>640</v>
      </c>
      <c r="E179" s="385"/>
      <c r="F179" s="380"/>
    </row>
    <row r="180" spans="1:6">
      <c r="A180" s="381"/>
      <c r="B180" s="387"/>
      <c r="C180" s="388"/>
      <c r="D180" s="384"/>
      <c r="E180" s="385"/>
      <c r="F180" s="380"/>
    </row>
    <row r="181" spans="1:6">
      <c r="A181" s="381"/>
      <c r="B181" s="387"/>
      <c r="C181" s="388"/>
      <c r="D181" s="384"/>
      <c r="E181" s="385"/>
      <c r="F181" s="380"/>
    </row>
    <row r="182" spans="1:6">
      <c r="A182" s="381"/>
      <c r="B182" s="387"/>
      <c r="C182" s="388"/>
      <c r="D182" s="384"/>
      <c r="E182" s="385"/>
      <c r="F182" s="380"/>
    </row>
    <row r="183" spans="1:6">
      <c r="A183" s="369" t="s">
        <v>56</v>
      </c>
      <c r="B183" s="370" t="s">
        <v>747</v>
      </c>
      <c r="C183" s="405"/>
      <c r="D183" s="372"/>
      <c r="E183" s="373"/>
      <c r="F183" s="406"/>
    </row>
    <row r="184" spans="1:6">
      <c r="A184" s="375">
        <v>39234</v>
      </c>
      <c r="B184" s="591" t="s">
        <v>748</v>
      </c>
      <c r="C184" s="593"/>
      <c r="D184" s="378">
        <v>6</v>
      </c>
      <c r="E184" s="379">
        <f>IF(C185&lt;25,C185,24)</f>
        <v>0</v>
      </c>
      <c r="F184" s="380"/>
    </row>
    <row r="185" spans="1:6">
      <c r="A185" s="381"/>
      <c r="B185" s="387" t="s">
        <v>503</v>
      </c>
      <c r="C185" s="407">
        <f>SUM(D186:D188)</f>
        <v>0</v>
      </c>
      <c r="D185" s="384" t="s">
        <v>505</v>
      </c>
      <c r="E185" s="385"/>
      <c r="F185" s="380"/>
    </row>
    <row r="186" spans="1:6">
      <c r="A186" s="381"/>
      <c r="B186" s="387"/>
      <c r="C186" s="388"/>
      <c r="D186" s="384">
        <v>0</v>
      </c>
      <c r="E186" s="385"/>
      <c r="F186" s="380"/>
    </row>
    <row r="187" spans="1:6">
      <c r="A187" s="381"/>
      <c r="B187" s="387"/>
      <c r="C187" s="388"/>
      <c r="D187" s="384">
        <v>0</v>
      </c>
      <c r="E187" s="385"/>
      <c r="F187" s="380"/>
    </row>
    <row r="188" spans="1:6">
      <c r="A188" s="381"/>
      <c r="B188" s="387"/>
      <c r="C188" s="388"/>
      <c r="D188" s="384">
        <v>0</v>
      </c>
      <c r="E188" s="385"/>
      <c r="F188" s="380"/>
    </row>
    <row r="189" spans="1:6">
      <c r="A189" s="375">
        <v>39235</v>
      </c>
      <c r="B189" s="591" t="s">
        <v>749</v>
      </c>
      <c r="C189" s="593"/>
      <c r="D189" s="378">
        <v>3</v>
      </c>
      <c r="E189" s="379">
        <f>IF(C190&lt;13,C190,12)</f>
        <v>0</v>
      </c>
      <c r="F189" s="380"/>
    </row>
    <row r="190" spans="1:6">
      <c r="A190" s="381"/>
      <c r="B190" s="387" t="s">
        <v>503</v>
      </c>
      <c r="C190" s="407">
        <f>SUM(D191:D193)</f>
        <v>0</v>
      </c>
      <c r="D190" s="384" t="s">
        <v>505</v>
      </c>
      <c r="E190" s="385"/>
      <c r="F190" s="380"/>
    </row>
    <row r="191" spans="1:6">
      <c r="A191" s="381"/>
      <c r="B191" s="387"/>
      <c r="C191" s="388"/>
      <c r="D191" s="384">
        <v>0</v>
      </c>
      <c r="E191" s="385"/>
      <c r="F191" s="380"/>
    </row>
    <row r="192" spans="1:6">
      <c r="A192" s="381"/>
      <c r="B192" s="387"/>
      <c r="C192" s="388"/>
      <c r="D192" s="384">
        <v>0</v>
      </c>
      <c r="E192" s="385"/>
      <c r="F192" s="380"/>
    </row>
    <row r="193" spans="1:6">
      <c r="A193" s="381"/>
      <c r="B193" s="387"/>
      <c r="C193" s="388"/>
      <c r="D193" s="384">
        <v>0</v>
      </c>
      <c r="E193" s="385"/>
      <c r="F193" s="380"/>
    </row>
    <row r="194" spans="1:6">
      <c r="A194" s="375">
        <v>39236</v>
      </c>
      <c r="B194" s="591" t="s">
        <v>750</v>
      </c>
      <c r="C194" s="593"/>
      <c r="D194" s="378">
        <v>2</v>
      </c>
      <c r="E194" s="379">
        <f>IF(C195&lt;9,C195,8)</f>
        <v>0</v>
      </c>
      <c r="F194" s="380"/>
    </row>
    <row r="195" spans="1:6">
      <c r="A195" s="381"/>
      <c r="B195" s="387" t="s">
        <v>503</v>
      </c>
      <c r="C195" s="407">
        <f>SUM(D196:D198)</f>
        <v>0</v>
      </c>
      <c r="D195" s="384" t="s">
        <v>505</v>
      </c>
      <c r="E195" s="385"/>
      <c r="F195" s="380"/>
    </row>
    <row r="196" spans="1:6">
      <c r="A196" s="381"/>
      <c r="B196" s="382"/>
      <c r="C196" s="383"/>
      <c r="D196" s="384">
        <v>0</v>
      </c>
      <c r="E196" s="385"/>
      <c r="F196" s="380"/>
    </row>
    <row r="197" spans="1:6" ht="57.95" customHeight="1">
      <c r="A197" s="381"/>
      <c r="B197" s="382"/>
      <c r="C197" s="383"/>
      <c r="D197" s="384">
        <v>0</v>
      </c>
      <c r="E197" s="385"/>
      <c r="F197" s="380"/>
    </row>
    <row r="198" spans="1:6">
      <c r="A198" s="381"/>
      <c r="B198" s="382"/>
      <c r="C198" s="383"/>
      <c r="D198" s="384">
        <v>0</v>
      </c>
      <c r="E198" s="385"/>
      <c r="F198" s="380"/>
    </row>
    <row r="199" spans="1:6">
      <c r="A199" s="375">
        <v>39237</v>
      </c>
      <c r="B199" s="591" t="s">
        <v>751</v>
      </c>
      <c r="C199" s="593"/>
      <c r="D199" s="378">
        <v>2</v>
      </c>
      <c r="E199" s="379">
        <f>IF(C200&lt;9,C200,8)</f>
        <v>0</v>
      </c>
      <c r="F199" s="380"/>
    </row>
    <row r="200" spans="1:6">
      <c r="A200" s="381"/>
      <c r="B200" s="387" t="s">
        <v>503</v>
      </c>
      <c r="C200" s="407">
        <f>SUM(D201:D203)</f>
        <v>0</v>
      </c>
      <c r="D200" s="384" t="s">
        <v>505</v>
      </c>
      <c r="E200" s="385"/>
      <c r="F200" s="380"/>
    </row>
    <row r="201" spans="1:6">
      <c r="A201" s="381"/>
      <c r="B201" s="382"/>
      <c r="C201" s="383"/>
      <c r="D201" s="384">
        <v>0</v>
      </c>
      <c r="E201" s="385"/>
      <c r="F201" s="380"/>
    </row>
    <row r="202" spans="1:6">
      <c r="A202" s="381"/>
      <c r="B202" s="382"/>
      <c r="C202" s="383"/>
      <c r="D202" s="384">
        <v>0</v>
      </c>
      <c r="E202" s="385"/>
      <c r="F202" s="380"/>
    </row>
    <row r="203" spans="1:6">
      <c r="A203" s="381"/>
      <c r="B203" s="382"/>
      <c r="C203" s="383"/>
      <c r="D203" s="384">
        <v>0</v>
      </c>
      <c r="E203" s="385"/>
      <c r="F203" s="380"/>
    </row>
    <row r="204" spans="1:6">
      <c r="A204" s="375">
        <v>39238</v>
      </c>
      <c r="B204" s="591" t="s">
        <v>752</v>
      </c>
      <c r="C204" s="593"/>
      <c r="D204" s="378">
        <v>6</v>
      </c>
      <c r="E204" s="379">
        <f>IF(C205&lt;25,C205,24)</f>
        <v>0</v>
      </c>
      <c r="F204" s="380"/>
    </row>
    <row r="205" spans="1:6">
      <c r="A205" s="381"/>
      <c r="B205" s="387" t="s">
        <v>503</v>
      </c>
      <c r="C205" s="407">
        <f>SUM(D206:D208)</f>
        <v>0</v>
      </c>
      <c r="D205" s="384" t="s">
        <v>505</v>
      </c>
      <c r="E205" s="385"/>
      <c r="F205" s="380"/>
    </row>
    <row r="206" spans="1:6">
      <c r="A206" s="381"/>
      <c r="B206" s="387"/>
      <c r="C206" s="388"/>
      <c r="D206" s="384">
        <v>0</v>
      </c>
      <c r="E206" s="385"/>
      <c r="F206" s="380"/>
    </row>
    <row r="207" spans="1:6" ht="54.95" customHeight="1">
      <c r="A207" s="381"/>
      <c r="B207" s="387"/>
      <c r="C207" s="388"/>
      <c r="D207" s="384">
        <v>0</v>
      </c>
      <c r="E207" s="385"/>
      <c r="F207" s="380"/>
    </row>
    <row r="208" spans="1:6">
      <c r="A208" s="381"/>
      <c r="B208" s="387"/>
      <c r="C208" s="388"/>
      <c r="D208" s="384">
        <v>0</v>
      </c>
      <c r="E208" s="385"/>
      <c r="F208" s="380"/>
    </row>
    <row r="209" spans="1:6">
      <c r="A209" s="369" t="s">
        <v>58</v>
      </c>
      <c r="B209" s="370" t="s">
        <v>753</v>
      </c>
      <c r="C209" s="371"/>
      <c r="D209" s="372"/>
      <c r="E209" s="373"/>
      <c r="F209" s="374"/>
    </row>
    <row r="210" spans="1:6">
      <c r="A210" s="375">
        <v>39264</v>
      </c>
      <c r="B210" s="591" t="s">
        <v>754</v>
      </c>
      <c r="C210" s="593"/>
      <c r="D210" s="378">
        <v>6</v>
      </c>
      <c r="E210" s="379">
        <f>IF(C211&lt;25,C211,24)</f>
        <v>0</v>
      </c>
      <c r="F210" s="401"/>
    </row>
    <row r="211" spans="1:6">
      <c r="A211" s="381"/>
      <c r="B211" s="387" t="s">
        <v>503</v>
      </c>
      <c r="C211" s="407">
        <f>SUM(D212:D214)</f>
        <v>0</v>
      </c>
      <c r="D211" s="384" t="s">
        <v>505</v>
      </c>
      <c r="E211" s="385"/>
      <c r="F211" s="401"/>
    </row>
    <row r="212" spans="1:6" ht="51.95" customHeight="1">
      <c r="A212" s="381"/>
      <c r="B212" s="382"/>
      <c r="C212" s="383"/>
      <c r="D212" s="384">
        <v>0</v>
      </c>
      <c r="E212" s="385"/>
      <c r="F212" s="401"/>
    </row>
    <row r="213" spans="1:6">
      <c r="A213" s="381"/>
      <c r="B213" s="382"/>
      <c r="C213" s="383"/>
      <c r="D213" s="384">
        <v>0</v>
      </c>
      <c r="E213" s="385"/>
      <c r="F213" s="401"/>
    </row>
    <row r="214" spans="1:6">
      <c r="A214" s="381"/>
      <c r="B214" s="382"/>
      <c r="C214" s="383"/>
      <c r="D214" s="384">
        <v>0</v>
      </c>
      <c r="E214" s="385"/>
      <c r="F214" s="401"/>
    </row>
    <row r="215" spans="1:6">
      <c r="A215" s="375">
        <v>39265</v>
      </c>
      <c r="B215" s="591" t="s">
        <v>755</v>
      </c>
      <c r="C215" s="592"/>
      <c r="D215" s="378">
        <v>2</v>
      </c>
      <c r="E215" s="379">
        <f>IF(C216&lt;9,C216,8)</f>
        <v>0</v>
      </c>
      <c r="F215" s="401"/>
    </row>
    <row r="216" spans="1:6">
      <c r="A216" s="381"/>
      <c r="B216" s="387" t="s">
        <v>503</v>
      </c>
      <c r="C216" s="407">
        <f>SUM(D217:D219)</f>
        <v>0</v>
      </c>
      <c r="D216" s="384" t="s">
        <v>505</v>
      </c>
      <c r="E216" s="385"/>
      <c r="F216" s="401"/>
    </row>
    <row r="217" spans="1:6">
      <c r="A217" s="381"/>
      <c r="B217" s="387"/>
      <c r="C217" s="388"/>
      <c r="D217" s="384">
        <v>0</v>
      </c>
      <c r="E217" s="385"/>
      <c r="F217" s="401"/>
    </row>
    <row r="218" spans="1:6">
      <c r="A218" s="381"/>
      <c r="B218" s="387"/>
      <c r="C218" s="388"/>
      <c r="D218" s="384">
        <v>0</v>
      </c>
      <c r="E218" s="385"/>
      <c r="F218" s="401"/>
    </row>
    <row r="219" spans="1:6">
      <c r="A219" s="381"/>
      <c r="B219" s="387"/>
      <c r="C219" s="388"/>
      <c r="D219" s="384">
        <v>0</v>
      </c>
      <c r="E219" s="385"/>
      <c r="F219" s="401"/>
    </row>
    <row r="220" spans="1:6">
      <c r="A220" s="375">
        <v>39266</v>
      </c>
      <c r="B220" s="591" t="s">
        <v>756</v>
      </c>
      <c r="C220" s="592"/>
      <c r="D220" s="378">
        <v>6</v>
      </c>
      <c r="E220" s="379">
        <f>IF(C221&lt;25,C221,24)</f>
        <v>0</v>
      </c>
      <c r="F220" s="401"/>
    </row>
    <row r="221" spans="1:6">
      <c r="A221" s="381"/>
      <c r="B221" s="387" t="s">
        <v>503</v>
      </c>
      <c r="C221" s="407">
        <f>SUM(D222:D224)</f>
        <v>0</v>
      </c>
      <c r="D221" s="384" t="s">
        <v>505</v>
      </c>
      <c r="E221" s="385"/>
      <c r="F221" s="401"/>
    </row>
    <row r="222" spans="1:6">
      <c r="A222" s="381"/>
      <c r="B222" s="387"/>
      <c r="C222" s="388"/>
      <c r="D222" s="384">
        <v>0</v>
      </c>
      <c r="E222" s="385"/>
      <c r="F222" s="401"/>
    </row>
    <row r="223" spans="1:6">
      <c r="A223" s="381"/>
      <c r="B223" s="387"/>
      <c r="C223" s="388"/>
      <c r="D223" s="384">
        <v>0</v>
      </c>
      <c r="E223" s="385"/>
      <c r="F223" s="401"/>
    </row>
    <row r="224" spans="1:6">
      <c r="A224" s="381"/>
      <c r="B224" s="387"/>
      <c r="C224" s="388"/>
      <c r="D224" s="384">
        <v>0</v>
      </c>
      <c r="E224" s="385"/>
      <c r="F224" s="401"/>
    </row>
    <row r="225" spans="1:6">
      <c r="A225" s="375">
        <v>39267</v>
      </c>
      <c r="B225" s="591" t="s">
        <v>757</v>
      </c>
      <c r="C225" s="593"/>
      <c r="D225" s="378">
        <v>6</v>
      </c>
      <c r="E225" s="379">
        <f>IF(C226&lt;25,C226,24)</f>
        <v>0</v>
      </c>
      <c r="F225" s="380"/>
    </row>
    <row r="226" spans="1:6">
      <c r="A226" s="381"/>
      <c r="B226" s="387" t="s">
        <v>503</v>
      </c>
      <c r="C226" s="407">
        <f>SUM(D227:D229)</f>
        <v>0</v>
      </c>
      <c r="D226" s="384" t="s">
        <v>505</v>
      </c>
      <c r="E226" s="385"/>
      <c r="F226" s="380"/>
    </row>
    <row r="227" spans="1:6" ht="20.100000000000001" customHeight="1">
      <c r="A227" s="381"/>
      <c r="B227" s="382"/>
      <c r="C227" s="383"/>
      <c r="D227" s="384">
        <v>0</v>
      </c>
      <c r="E227" s="385"/>
      <c r="F227" s="380"/>
    </row>
    <row r="228" spans="1:6">
      <c r="A228" s="381"/>
      <c r="B228" s="382"/>
      <c r="C228" s="383"/>
      <c r="D228" s="384">
        <v>0</v>
      </c>
      <c r="E228" s="385"/>
      <c r="F228" s="380"/>
    </row>
    <row r="229" spans="1:6">
      <c r="A229" s="381"/>
      <c r="B229" s="382"/>
      <c r="C229" s="383"/>
      <c r="D229" s="384">
        <v>0</v>
      </c>
      <c r="E229" s="385"/>
      <c r="F229" s="380"/>
    </row>
    <row r="230" spans="1:6" ht="31.5">
      <c r="A230" s="369" t="s">
        <v>59</v>
      </c>
      <c r="B230" s="370" t="s">
        <v>758</v>
      </c>
      <c r="C230" s="371"/>
      <c r="D230" s="372"/>
      <c r="E230" s="373"/>
      <c r="F230" s="406"/>
    </row>
    <row r="231" spans="1:6">
      <c r="A231" s="375">
        <v>39295</v>
      </c>
      <c r="B231" s="591" t="s">
        <v>759</v>
      </c>
      <c r="C231" s="593"/>
      <c r="D231" s="378">
        <v>10</v>
      </c>
      <c r="E231" s="379">
        <f>SUM(D233:D236)</f>
        <v>0</v>
      </c>
      <c r="F231" s="401"/>
    </row>
    <row r="232" spans="1:6">
      <c r="A232" s="389"/>
      <c r="B232" s="392" t="s">
        <v>503</v>
      </c>
      <c r="C232" s="400"/>
      <c r="D232" s="393" t="s">
        <v>640</v>
      </c>
      <c r="E232" s="390"/>
      <c r="F232" s="410"/>
    </row>
    <row r="233" spans="1:6">
      <c r="A233" s="389"/>
      <c r="B233" s="392"/>
      <c r="C233" s="400"/>
      <c r="D233" s="393">
        <v>0</v>
      </c>
      <c r="E233" s="390"/>
      <c r="F233" s="410"/>
    </row>
    <row r="234" spans="1:6">
      <c r="A234" s="389"/>
      <c r="B234" s="392"/>
      <c r="C234" s="400"/>
      <c r="D234" s="393">
        <v>0</v>
      </c>
      <c r="E234" s="390"/>
      <c r="F234" s="410"/>
    </row>
    <row r="235" spans="1:6">
      <c r="A235" s="389"/>
      <c r="B235" s="392"/>
      <c r="C235" s="400"/>
      <c r="D235" s="393">
        <v>0</v>
      </c>
      <c r="E235" s="390"/>
      <c r="F235" s="410"/>
    </row>
    <row r="236" spans="1:6">
      <c r="A236" s="389"/>
      <c r="B236" s="392"/>
      <c r="C236" s="400"/>
      <c r="D236" s="393">
        <v>0</v>
      </c>
      <c r="E236" s="390"/>
      <c r="F236" s="410"/>
    </row>
    <row r="237" spans="1:6">
      <c r="A237" s="394">
        <v>39296</v>
      </c>
      <c r="B237" s="591" t="s">
        <v>760</v>
      </c>
      <c r="C237" s="592"/>
      <c r="D237" s="397">
        <v>6</v>
      </c>
      <c r="E237" s="398">
        <f>SUM(D239:D241)</f>
        <v>0</v>
      </c>
      <c r="F237" s="410"/>
    </row>
    <row r="238" spans="1:6">
      <c r="A238" s="389"/>
      <c r="B238" s="392" t="s">
        <v>503</v>
      </c>
      <c r="C238" s="400"/>
      <c r="D238" s="393" t="s">
        <v>640</v>
      </c>
      <c r="E238" s="390"/>
      <c r="F238" s="410"/>
    </row>
    <row r="239" spans="1:6">
      <c r="A239" s="389"/>
      <c r="B239" s="411"/>
      <c r="C239" s="412"/>
      <c r="D239" s="393">
        <v>0</v>
      </c>
      <c r="E239" s="390"/>
      <c r="F239" s="410"/>
    </row>
    <row r="240" spans="1:6">
      <c r="A240" s="389"/>
      <c r="B240" s="411"/>
      <c r="C240" s="412"/>
      <c r="D240" s="393">
        <v>0</v>
      </c>
      <c r="E240" s="390"/>
      <c r="F240" s="410"/>
    </row>
    <row r="241" spans="1:6">
      <c r="A241" s="389"/>
      <c r="B241" s="411"/>
      <c r="C241" s="412"/>
      <c r="D241" s="393">
        <v>0</v>
      </c>
      <c r="E241" s="390"/>
      <c r="F241" s="410"/>
    </row>
    <row r="242" spans="1:6">
      <c r="A242" s="375">
        <v>39297</v>
      </c>
      <c r="B242" s="591" t="s">
        <v>761</v>
      </c>
      <c r="C242" s="592"/>
      <c r="D242" s="378">
        <v>5</v>
      </c>
      <c r="E242" s="379"/>
      <c r="F242" s="401"/>
    </row>
    <row r="243" spans="1:6">
      <c r="A243" s="381"/>
      <c r="B243" s="392" t="s">
        <v>503</v>
      </c>
      <c r="C243" s="400"/>
      <c r="D243" s="393" t="s">
        <v>640</v>
      </c>
      <c r="E243" s="385">
        <f>SUM(D244:D246)</f>
        <v>0</v>
      </c>
      <c r="F243" s="401"/>
    </row>
    <row r="244" spans="1:6">
      <c r="A244" s="381"/>
      <c r="B244" s="387"/>
      <c r="C244" s="388"/>
      <c r="D244" s="384">
        <v>0</v>
      </c>
      <c r="E244" s="385"/>
      <c r="F244" s="401"/>
    </row>
    <row r="245" spans="1:6">
      <c r="A245" s="381"/>
      <c r="B245" s="387"/>
      <c r="C245" s="388"/>
      <c r="D245" s="384">
        <v>0</v>
      </c>
      <c r="E245" s="385"/>
      <c r="F245" s="401"/>
    </row>
    <row r="246" spans="1:6">
      <c r="A246" s="381"/>
      <c r="B246" s="387"/>
      <c r="C246" s="388"/>
      <c r="D246" s="384">
        <v>0</v>
      </c>
      <c r="E246" s="385"/>
      <c r="F246" s="401"/>
    </row>
    <row r="247" spans="1:6">
      <c r="A247" s="375">
        <v>39298</v>
      </c>
      <c r="B247" s="591" t="s">
        <v>762</v>
      </c>
      <c r="C247" s="592"/>
      <c r="D247" s="378">
        <v>8</v>
      </c>
      <c r="E247" s="379">
        <f>SUM(D249:D251)</f>
        <v>0</v>
      </c>
      <c r="F247" s="401"/>
    </row>
    <row r="248" spans="1:6">
      <c r="A248" s="381"/>
      <c r="B248" s="392" t="s">
        <v>503</v>
      </c>
      <c r="C248" s="400"/>
      <c r="D248" s="393" t="s">
        <v>640</v>
      </c>
      <c r="E248" s="385"/>
      <c r="F248" s="401"/>
    </row>
    <row r="249" spans="1:6">
      <c r="A249" s="381"/>
      <c r="B249" s="411"/>
      <c r="C249" s="412"/>
      <c r="D249" s="384">
        <v>0</v>
      </c>
      <c r="E249" s="385"/>
      <c r="F249" s="401"/>
    </row>
    <row r="250" spans="1:6">
      <c r="A250" s="381"/>
      <c r="B250" s="411"/>
      <c r="C250" s="412"/>
      <c r="D250" s="384">
        <v>0</v>
      </c>
      <c r="E250" s="385"/>
      <c r="F250" s="401"/>
    </row>
    <row r="251" spans="1:6">
      <c r="A251" s="381"/>
      <c r="B251" s="411"/>
      <c r="C251" s="412"/>
      <c r="D251" s="384">
        <v>0</v>
      </c>
      <c r="E251" s="385"/>
      <c r="F251" s="401"/>
    </row>
    <row r="252" spans="1:6">
      <c r="A252" s="375">
        <v>39299</v>
      </c>
      <c r="B252" s="591" t="s">
        <v>763</v>
      </c>
      <c r="C252" s="592"/>
      <c r="D252" s="378">
        <v>4</v>
      </c>
      <c r="E252" s="379">
        <f>SUM(D254:D256)</f>
        <v>0</v>
      </c>
      <c r="F252" s="401"/>
    </row>
    <row r="253" spans="1:6">
      <c r="A253" s="381"/>
      <c r="B253" s="392" t="s">
        <v>503</v>
      </c>
      <c r="C253" s="400"/>
      <c r="D253" s="393" t="s">
        <v>640</v>
      </c>
      <c r="E253" s="385"/>
      <c r="F253" s="401"/>
    </row>
    <row r="254" spans="1:6">
      <c r="A254" s="381"/>
      <c r="B254" s="411"/>
      <c r="C254" s="412"/>
      <c r="D254" s="384">
        <v>0</v>
      </c>
      <c r="E254" s="385"/>
      <c r="F254" s="401"/>
    </row>
    <row r="255" spans="1:6">
      <c r="A255" s="381"/>
      <c r="B255" s="411"/>
      <c r="C255" s="412"/>
      <c r="D255" s="384">
        <v>0</v>
      </c>
      <c r="E255" s="385"/>
      <c r="F255" s="401"/>
    </row>
    <row r="256" spans="1:6">
      <c r="A256" s="381"/>
      <c r="B256" s="411"/>
      <c r="C256" s="412"/>
      <c r="D256" s="384">
        <v>0</v>
      </c>
      <c r="E256" s="385"/>
      <c r="F256" s="401"/>
    </row>
    <row r="257" spans="1:6">
      <c r="A257" s="375">
        <v>39300</v>
      </c>
      <c r="B257" s="591" t="s">
        <v>764</v>
      </c>
      <c r="C257" s="592"/>
      <c r="D257" s="378">
        <v>3</v>
      </c>
      <c r="E257" s="379">
        <f>SUM(D259:D261)</f>
        <v>0</v>
      </c>
      <c r="F257" s="401"/>
    </row>
    <row r="258" spans="1:6">
      <c r="A258" s="381"/>
      <c r="B258" s="392" t="s">
        <v>503</v>
      </c>
      <c r="C258" s="400"/>
      <c r="D258" s="393" t="s">
        <v>640</v>
      </c>
      <c r="E258" s="385"/>
      <c r="F258" s="401"/>
    </row>
    <row r="259" spans="1:6">
      <c r="A259" s="381"/>
      <c r="C259" s="388"/>
      <c r="D259" s="384">
        <v>0</v>
      </c>
      <c r="E259" s="385"/>
      <c r="F259" s="401"/>
    </row>
    <row r="260" spans="1:6">
      <c r="A260" s="381"/>
      <c r="B260" s="387"/>
      <c r="C260" s="388"/>
      <c r="D260" s="384">
        <v>0</v>
      </c>
      <c r="E260" s="385"/>
      <c r="F260" s="401"/>
    </row>
    <row r="261" spans="1:6">
      <c r="A261" s="381"/>
      <c r="B261" s="387"/>
      <c r="C261" s="388"/>
      <c r="D261" s="384">
        <v>0</v>
      </c>
      <c r="E261" s="385"/>
      <c r="F261" s="401"/>
    </row>
  </sheetData>
  <mergeCells count="24">
    <mergeCell ref="D1:D2"/>
    <mergeCell ref="E1:E2"/>
    <mergeCell ref="B84:C84"/>
    <mergeCell ref="B89:C89"/>
    <mergeCell ref="B125:C125"/>
    <mergeCell ref="B163:C163"/>
    <mergeCell ref="B168:C168"/>
    <mergeCell ref="B173:C173"/>
    <mergeCell ref="B178:C178"/>
    <mergeCell ref="B184:C184"/>
    <mergeCell ref="B189:C189"/>
    <mergeCell ref="B194:C194"/>
    <mergeCell ref="B199:C199"/>
    <mergeCell ref="B204:C204"/>
    <mergeCell ref="B210:C210"/>
    <mergeCell ref="B242:C242"/>
    <mergeCell ref="B247:C247"/>
    <mergeCell ref="B252:C252"/>
    <mergeCell ref="B257:C257"/>
    <mergeCell ref="B215:C215"/>
    <mergeCell ref="B220:C220"/>
    <mergeCell ref="B225:C225"/>
    <mergeCell ref="B231:C231"/>
    <mergeCell ref="B237:C237"/>
  </mergeCells>
  <phoneticPr fontId="2" type="noConversion"/>
  <pageMargins left="0.78740157480314998" right="0.27559055118110198" top="0.98425196850393704" bottom="0.59055118110236204" header="0.39370078740157499" footer="0.27559055118110198"/>
  <pageSetup paperSize="9" scale="70" fitToHeight="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012FD-9AEB-7740-9F78-EB2CA3351590}">
  <sheetPr>
    <pageSetUpPr fitToPage="1"/>
  </sheetPr>
  <dimension ref="A1:I49"/>
  <sheetViews>
    <sheetView tabSelected="1" zoomScaleNormal="100" workbookViewId="0">
      <selection activeCell="A27" sqref="A27:I27"/>
    </sheetView>
  </sheetViews>
  <sheetFormatPr defaultColWidth="11" defaultRowHeight="15.75"/>
  <cols>
    <col min="1" max="1" width="12.625" customWidth="1"/>
    <col min="2" max="2" width="6" customWidth="1"/>
    <col min="3" max="3" width="7.625" customWidth="1"/>
    <col min="4" max="4" width="2.375" customWidth="1"/>
    <col min="5" max="5" width="2.875" customWidth="1"/>
    <col min="6" max="6" width="15.125" customWidth="1"/>
    <col min="7" max="7" width="3" customWidth="1"/>
    <col min="8" max="8" width="30.625" customWidth="1"/>
    <col min="9" max="9" width="9.375" style="7" bestFit="1" customWidth="1"/>
  </cols>
  <sheetData>
    <row r="1" spans="1:9" ht="15.95" customHeight="1">
      <c r="A1" s="489"/>
      <c r="B1" s="489"/>
      <c r="C1" s="490" t="s">
        <v>358</v>
      </c>
      <c r="D1" s="490"/>
      <c r="E1" s="490"/>
      <c r="F1" s="490"/>
      <c r="G1" s="490"/>
      <c r="H1" s="490"/>
      <c r="I1" s="490"/>
    </row>
    <row r="2" spans="1:9" ht="15.95" customHeight="1">
      <c r="A2" s="489"/>
      <c r="B2" s="489"/>
      <c r="C2" s="490"/>
      <c r="D2" s="490"/>
      <c r="E2" s="490"/>
      <c r="F2" s="490"/>
      <c r="G2" s="490"/>
      <c r="H2" s="490"/>
      <c r="I2" s="490"/>
    </row>
    <row r="3" spans="1:9" ht="15.95" customHeight="1">
      <c r="A3" s="489"/>
      <c r="B3" s="489"/>
      <c r="C3" s="490"/>
      <c r="D3" s="490"/>
      <c r="E3" s="490"/>
      <c r="F3" s="490"/>
      <c r="G3" s="490"/>
      <c r="H3" s="490"/>
      <c r="I3" s="490"/>
    </row>
    <row r="4" spans="1:9" ht="18.75">
      <c r="A4" s="489"/>
      <c r="B4" s="489"/>
      <c r="C4" s="491" t="s">
        <v>0</v>
      </c>
      <c r="D4" s="491"/>
      <c r="E4" s="491"/>
      <c r="F4" s="491"/>
      <c r="G4" s="491"/>
      <c r="H4" s="491"/>
      <c r="I4" s="491"/>
    </row>
    <row r="5" spans="1:9" ht="18.75">
      <c r="A5" s="489"/>
      <c r="B5" s="489"/>
      <c r="C5" s="491" t="s">
        <v>1</v>
      </c>
      <c r="D5" s="491"/>
      <c r="E5" s="491"/>
      <c r="F5" s="491"/>
      <c r="G5" s="491"/>
      <c r="H5" s="491"/>
      <c r="I5" s="491"/>
    </row>
    <row r="6" spans="1:9" ht="18.75">
      <c r="A6" s="489"/>
      <c r="B6" s="489"/>
      <c r="C6" s="491" t="s">
        <v>2</v>
      </c>
      <c r="D6" s="491"/>
      <c r="E6" s="491"/>
      <c r="F6" s="491"/>
      <c r="G6" s="491"/>
      <c r="H6" s="491"/>
      <c r="I6" s="491"/>
    </row>
    <row r="7" spans="1:9" ht="18.75">
      <c r="A7" s="491"/>
      <c r="B7" s="491"/>
      <c r="C7" s="491"/>
      <c r="D7" s="491"/>
      <c r="E7" s="491"/>
      <c r="F7" s="491"/>
      <c r="G7" s="491"/>
      <c r="H7" s="491"/>
      <c r="I7" s="104"/>
    </row>
    <row r="8" spans="1:9" ht="18.75">
      <c r="A8" s="483" t="s">
        <v>3</v>
      </c>
      <c r="B8" s="483"/>
      <c r="C8" s="483"/>
      <c r="D8" s="105" t="s">
        <v>8</v>
      </c>
      <c r="E8" s="483" t="s">
        <v>449</v>
      </c>
      <c r="F8" s="483"/>
      <c r="G8" s="483"/>
      <c r="H8" s="483"/>
      <c r="I8" s="483"/>
    </row>
    <row r="9" spans="1:9" ht="18.75">
      <c r="A9" s="483" t="s">
        <v>4</v>
      </c>
      <c r="B9" s="483"/>
      <c r="C9" s="483"/>
      <c r="D9" s="106" t="s">
        <v>8</v>
      </c>
      <c r="E9" s="485" t="s">
        <v>435</v>
      </c>
      <c r="F9" s="486"/>
      <c r="G9" s="486"/>
      <c r="H9" s="486"/>
      <c r="I9" s="486"/>
    </row>
    <row r="10" spans="1:9" ht="18.75">
      <c r="A10" s="483" t="s">
        <v>5</v>
      </c>
      <c r="B10" s="483"/>
      <c r="C10" s="483"/>
      <c r="D10" s="105" t="s">
        <v>8</v>
      </c>
      <c r="E10" s="483" t="s">
        <v>436</v>
      </c>
      <c r="F10" s="483"/>
      <c r="G10" s="483"/>
      <c r="H10" s="483"/>
      <c r="I10" s="483"/>
    </row>
    <row r="11" spans="1:9" ht="18.75">
      <c r="A11" s="483" t="s">
        <v>6</v>
      </c>
      <c r="B11" s="483"/>
      <c r="C11" s="483"/>
      <c r="D11" s="105" t="s">
        <v>8</v>
      </c>
      <c r="E11" s="483" t="s">
        <v>437</v>
      </c>
      <c r="F11" s="483"/>
      <c r="G11" s="483"/>
      <c r="H11" s="483"/>
      <c r="I11" s="483"/>
    </row>
    <row r="12" spans="1:9" ht="18.75">
      <c r="A12" s="483" t="s">
        <v>7</v>
      </c>
      <c r="B12" s="483"/>
      <c r="C12" s="483"/>
      <c r="D12" s="106" t="s">
        <v>8</v>
      </c>
      <c r="E12" s="492" t="s">
        <v>438</v>
      </c>
      <c r="F12" s="492"/>
      <c r="G12" s="492"/>
      <c r="H12" s="492"/>
      <c r="I12" s="492"/>
    </row>
    <row r="13" spans="1:9" ht="36" customHeight="1">
      <c r="A13" s="482" t="s">
        <v>9</v>
      </c>
      <c r="B13" s="482"/>
      <c r="C13" s="482"/>
      <c r="D13" s="106" t="s">
        <v>8</v>
      </c>
      <c r="E13" s="487">
        <v>85</v>
      </c>
      <c r="F13" s="488"/>
      <c r="G13" s="107" t="s">
        <v>10</v>
      </c>
      <c r="H13" s="485" t="s">
        <v>439</v>
      </c>
      <c r="I13" s="486"/>
    </row>
    <row r="14" spans="1:9" ht="18.75">
      <c r="A14" s="108"/>
      <c r="B14" s="108"/>
      <c r="C14" s="108"/>
      <c r="D14" s="108"/>
      <c r="E14" s="108"/>
      <c r="F14" s="108"/>
      <c r="G14" s="108"/>
      <c r="H14" s="108"/>
      <c r="I14" s="104"/>
    </row>
    <row r="15" spans="1:9" ht="18.75">
      <c r="A15" s="108"/>
      <c r="B15" s="108"/>
      <c r="C15" s="108"/>
      <c r="D15" s="108"/>
      <c r="E15" s="108"/>
      <c r="F15" s="108"/>
      <c r="G15" s="108"/>
      <c r="H15" s="108"/>
      <c r="I15" s="104"/>
    </row>
    <row r="16" spans="1:9">
      <c r="A16" s="109" t="s">
        <v>362</v>
      </c>
      <c r="B16" s="484" t="s">
        <v>364</v>
      </c>
      <c r="C16" s="484"/>
      <c r="D16" s="484"/>
      <c r="E16" s="484"/>
      <c r="F16" s="484"/>
      <c r="G16" s="484"/>
      <c r="H16" s="484"/>
      <c r="I16" s="110" t="s">
        <v>15</v>
      </c>
    </row>
    <row r="17" spans="1:9">
      <c r="A17" s="111" t="s">
        <v>12</v>
      </c>
      <c r="B17" s="480" t="s">
        <v>11</v>
      </c>
      <c r="C17" s="480"/>
      <c r="D17" s="480"/>
      <c r="E17" s="480"/>
      <c r="F17" s="480"/>
      <c r="G17" s="480"/>
      <c r="H17" s="112"/>
      <c r="I17" s="113">
        <f>'00-KURUMSAL KATKI'!G2</f>
        <v>10</v>
      </c>
    </row>
    <row r="18" spans="1:9">
      <c r="A18" s="114" t="s">
        <v>13</v>
      </c>
      <c r="B18" s="479" t="s">
        <v>14</v>
      </c>
      <c r="C18" s="479"/>
      <c r="D18" s="479"/>
      <c r="E18" s="479"/>
      <c r="F18" s="479"/>
      <c r="G18" s="479"/>
      <c r="H18" s="115"/>
      <c r="I18" s="113">
        <f>'01-EĞİTİME KATKI'!H2</f>
        <v>0</v>
      </c>
    </row>
    <row r="19" spans="1:9">
      <c r="A19" s="114" t="s">
        <v>16</v>
      </c>
      <c r="B19" s="479" t="s">
        <v>17</v>
      </c>
      <c r="C19" s="479"/>
      <c r="D19" s="479"/>
      <c r="E19" s="479"/>
      <c r="F19" s="479"/>
      <c r="G19" s="479"/>
      <c r="H19" s="115"/>
      <c r="I19" s="113">
        <f>'02-ARAŞTIRMAYA KATKI'!I2</f>
        <v>134.21666666666667</v>
      </c>
    </row>
    <row r="20" spans="1:9">
      <c r="A20" s="114" t="s">
        <v>18</v>
      </c>
      <c r="B20" s="479" t="s">
        <v>19</v>
      </c>
      <c r="C20" s="479"/>
      <c r="D20" s="479"/>
      <c r="E20" s="479"/>
      <c r="F20" s="479"/>
      <c r="G20" s="479"/>
      <c r="H20" s="115"/>
      <c r="I20" s="113">
        <f>'03-TOPLUMA KATkı'!F2</f>
        <v>0</v>
      </c>
    </row>
    <row r="21" spans="1:9">
      <c r="A21" s="114" t="s">
        <v>20</v>
      </c>
      <c r="B21" s="479" t="s">
        <v>24</v>
      </c>
      <c r="C21" s="479"/>
      <c r="D21" s="479"/>
      <c r="E21" s="479"/>
      <c r="F21" s="479"/>
      <c r="G21" s="479"/>
      <c r="H21" s="115"/>
      <c r="I21" s="113">
        <f>'04-EĞİTİM-ARAŞTIRMA KATKISI'!F2</f>
        <v>5</v>
      </c>
    </row>
    <row r="22" spans="1:9">
      <c r="A22" s="111" t="s">
        <v>21</v>
      </c>
      <c r="B22" s="479" t="s">
        <v>25</v>
      </c>
      <c r="C22" s="479"/>
      <c r="D22" s="479"/>
      <c r="E22" s="479"/>
      <c r="F22" s="479"/>
      <c r="G22" s="479"/>
      <c r="H22" s="115"/>
      <c r="I22" s="113">
        <f>'05-EĞİTİM-TOPLUMA KATKI'!F2</f>
        <v>0</v>
      </c>
    </row>
    <row r="23" spans="1:9">
      <c r="A23" s="114" t="s">
        <v>22</v>
      </c>
      <c r="B23" s="479" t="s">
        <v>26</v>
      </c>
      <c r="C23" s="479"/>
      <c r="D23" s="479"/>
      <c r="E23" s="479"/>
      <c r="F23" s="479"/>
      <c r="G23" s="479"/>
      <c r="H23" s="115"/>
      <c r="I23" s="113">
        <f>'06-Araştırma-Topluma Katkı'!F2</f>
        <v>1</v>
      </c>
    </row>
    <row r="24" spans="1:9">
      <c r="A24" s="114" t="s">
        <v>23</v>
      </c>
      <c r="B24" s="479" t="s">
        <v>27</v>
      </c>
      <c r="C24" s="479"/>
      <c r="D24" s="479"/>
      <c r="E24" s="479"/>
      <c r="F24" s="479"/>
      <c r="G24" s="479"/>
      <c r="H24" s="115"/>
      <c r="I24" s="113">
        <f>'07-BÖLGE-ÇATPAN KATKI'!F2</f>
        <v>2</v>
      </c>
    </row>
    <row r="25" spans="1:9">
      <c r="A25" s="116"/>
      <c r="B25" s="116"/>
      <c r="C25" s="116"/>
      <c r="D25" s="116"/>
      <c r="E25" s="116"/>
      <c r="F25" s="116"/>
      <c r="G25" s="116"/>
      <c r="H25" s="117" t="s">
        <v>361</v>
      </c>
      <c r="I25" s="118">
        <f>SUM(I17:I24)</f>
        <v>152.21666666666667</v>
      </c>
    </row>
    <row r="26" spans="1:9" ht="18.75">
      <c r="A26" s="108"/>
      <c r="B26" s="108"/>
      <c r="C26" s="108"/>
      <c r="D26" s="108"/>
      <c r="E26" s="108"/>
      <c r="F26" s="108"/>
      <c r="G26" s="108"/>
      <c r="H26" s="108"/>
      <c r="I26" s="104"/>
    </row>
    <row r="27" spans="1:9" ht="60" customHeight="1">
      <c r="A27" s="481" t="s">
        <v>773</v>
      </c>
      <c r="B27" s="481"/>
      <c r="C27" s="481"/>
      <c r="D27" s="481"/>
      <c r="E27" s="481"/>
      <c r="F27" s="481"/>
      <c r="G27" s="481"/>
      <c r="H27" s="481"/>
      <c r="I27" s="481"/>
    </row>
    <row r="28" spans="1:9" ht="18" customHeight="1">
      <c r="A28" s="119"/>
      <c r="B28" s="119"/>
      <c r="C28" s="119"/>
      <c r="D28" s="119"/>
      <c r="E28" s="119"/>
      <c r="F28" s="119"/>
      <c r="G28" s="119"/>
      <c r="H28" s="119"/>
      <c r="I28" s="119"/>
    </row>
    <row r="29" spans="1:9" ht="33" customHeight="1">
      <c r="A29" s="120"/>
      <c r="B29" s="120"/>
      <c r="C29" s="120"/>
      <c r="D29" s="120"/>
      <c r="E29" s="120"/>
      <c r="F29" s="120"/>
      <c r="G29" s="120"/>
      <c r="H29" s="120"/>
      <c r="I29" s="120"/>
    </row>
    <row r="30" spans="1:9" ht="18.75">
      <c r="A30" s="108"/>
      <c r="B30" s="108"/>
      <c r="C30" s="108"/>
      <c r="D30" s="108"/>
      <c r="E30" s="108"/>
      <c r="F30" s="496" t="s">
        <v>359</v>
      </c>
      <c r="G30" s="496"/>
      <c r="H30" s="496"/>
      <c r="I30" s="121"/>
    </row>
    <row r="31" spans="1:9" ht="18.75">
      <c r="A31" s="108"/>
      <c r="B31" s="108"/>
      <c r="C31" s="108"/>
      <c r="D31" s="108"/>
      <c r="E31" s="108"/>
      <c r="F31" s="495" t="str">
        <f>E10</f>
        <v xml:space="preserve">Dr. </v>
      </c>
      <c r="G31" s="495"/>
      <c r="H31" s="494" t="str">
        <f>E8</f>
        <v>ASD</v>
      </c>
      <c r="I31" s="494"/>
    </row>
    <row r="32" spans="1:9" ht="18.75">
      <c r="A32" s="108"/>
      <c r="B32" s="108"/>
      <c r="C32" s="108"/>
      <c r="D32" s="108"/>
      <c r="E32" s="108"/>
      <c r="F32" s="496" t="s">
        <v>357</v>
      </c>
      <c r="G32" s="496"/>
      <c r="H32" s="496"/>
      <c r="I32" s="121"/>
    </row>
    <row r="33" spans="1:9" ht="18.75">
      <c r="A33" s="108"/>
      <c r="B33" s="108"/>
      <c r="C33" s="108"/>
      <c r="D33" s="108"/>
      <c r="E33" s="108"/>
      <c r="F33" s="108"/>
      <c r="G33" s="108"/>
      <c r="H33" s="108"/>
      <c r="I33" s="104"/>
    </row>
    <row r="34" spans="1:9" ht="18.75">
      <c r="A34" s="108"/>
      <c r="B34" s="108"/>
      <c r="C34" s="108"/>
      <c r="D34" s="108"/>
      <c r="E34" s="108"/>
      <c r="F34" s="108"/>
      <c r="G34" s="108"/>
      <c r="H34" s="108"/>
      <c r="I34" s="104"/>
    </row>
    <row r="35" spans="1:9" ht="18.75">
      <c r="A35" s="108"/>
      <c r="B35" s="108"/>
      <c r="C35" s="108"/>
      <c r="D35" s="108"/>
      <c r="E35" s="108"/>
      <c r="F35" s="108"/>
      <c r="G35" s="108"/>
      <c r="H35" s="108"/>
      <c r="I35" s="104"/>
    </row>
    <row r="36" spans="1:9" ht="18.75">
      <c r="A36" s="108"/>
      <c r="B36" s="108"/>
      <c r="C36" s="108"/>
      <c r="D36" s="108"/>
      <c r="E36" s="108"/>
      <c r="F36" s="108"/>
      <c r="G36" s="108"/>
      <c r="H36" s="108"/>
      <c r="I36" s="104"/>
    </row>
    <row r="37" spans="1:9" ht="18.75">
      <c r="A37" s="108"/>
      <c r="B37" s="108"/>
      <c r="C37" s="108"/>
      <c r="D37" s="108"/>
      <c r="E37" s="108"/>
      <c r="F37" s="108"/>
      <c r="G37" s="108"/>
      <c r="H37" s="108"/>
      <c r="I37" s="104"/>
    </row>
    <row r="38" spans="1:9" ht="18">
      <c r="A38" s="1"/>
      <c r="B38" s="1"/>
      <c r="C38" s="1"/>
      <c r="D38" s="1"/>
      <c r="E38" s="1"/>
      <c r="F38" s="1"/>
      <c r="G38" s="1"/>
      <c r="H38" s="1"/>
    </row>
    <row r="39" spans="1:9" ht="18">
      <c r="A39" s="1"/>
      <c r="B39" s="1"/>
      <c r="C39" s="1"/>
      <c r="D39" s="1"/>
      <c r="E39" s="1"/>
      <c r="F39" s="1"/>
      <c r="G39" s="1"/>
      <c r="H39" s="1"/>
    </row>
    <row r="40" spans="1:9" ht="18">
      <c r="A40" s="1"/>
      <c r="B40" s="1"/>
      <c r="C40" s="1"/>
      <c r="D40" s="1"/>
      <c r="E40" s="1"/>
      <c r="F40" s="1"/>
      <c r="G40" s="1"/>
      <c r="H40" s="1"/>
    </row>
    <row r="41" spans="1:9" ht="18">
      <c r="A41" s="1"/>
      <c r="B41" s="1"/>
      <c r="C41" s="1"/>
      <c r="D41" s="1"/>
      <c r="E41" s="1"/>
      <c r="F41" s="1"/>
      <c r="G41" s="1"/>
      <c r="H41" s="1"/>
    </row>
    <row r="42" spans="1:9" ht="18">
      <c r="A42" s="1"/>
      <c r="B42" s="1"/>
      <c r="C42" s="1"/>
      <c r="D42" s="1"/>
      <c r="E42" s="1"/>
      <c r="F42" s="1"/>
      <c r="G42" s="1"/>
      <c r="H42" s="1"/>
    </row>
    <row r="46" spans="1:9">
      <c r="A46" s="493"/>
      <c r="B46" s="493"/>
      <c r="C46" s="493"/>
      <c r="D46" s="493"/>
      <c r="E46" s="493"/>
      <c r="F46" s="493"/>
      <c r="G46" s="493"/>
      <c r="H46" s="493"/>
      <c r="I46" s="493"/>
    </row>
    <row r="47" spans="1:9">
      <c r="A47" s="493"/>
      <c r="B47" s="493"/>
      <c r="C47" s="493"/>
      <c r="D47" s="493"/>
      <c r="E47" s="493"/>
      <c r="F47" s="493"/>
      <c r="G47" s="493"/>
      <c r="H47" s="493"/>
      <c r="I47" s="493"/>
    </row>
    <row r="48" spans="1:9">
      <c r="A48" s="493"/>
      <c r="B48" s="493"/>
      <c r="C48" s="493"/>
      <c r="D48" s="493"/>
      <c r="E48" s="493"/>
      <c r="F48" s="493"/>
      <c r="G48" s="493"/>
      <c r="H48" s="493"/>
      <c r="I48" s="493"/>
    </row>
    <row r="49" spans="1:9">
      <c r="A49" s="493"/>
      <c r="B49" s="493"/>
      <c r="C49" s="493"/>
      <c r="D49" s="493"/>
      <c r="E49" s="493"/>
      <c r="F49" s="493"/>
      <c r="G49" s="493"/>
      <c r="H49" s="493"/>
      <c r="I49" s="493"/>
    </row>
  </sheetData>
  <mergeCells count="34">
    <mergeCell ref="A46:I49"/>
    <mergeCell ref="B24:G24"/>
    <mergeCell ref="B19:G19"/>
    <mergeCell ref="B20:G20"/>
    <mergeCell ref="B21:G21"/>
    <mergeCell ref="B22:G22"/>
    <mergeCell ref="B23:G23"/>
    <mergeCell ref="H31:I31"/>
    <mergeCell ref="F31:G31"/>
    <mergeCell ref="F30:H30"/>
    <mergeCell ref="F32:H32"/>
    <mergeCell ref="A7:H7"/>
    <mergeCell ref="A12:C12"/>
    <mergeCell ref="A8:C8"/>
    <mergeCell ref="A9:C9"/>
    <mergeCell ref="A10:C10"/>
    <mergeCell ref="A11:C11"/>
    <mergeCell ref="E8:I8"/>
    <mergeCell ref="E10:I10"/>
    <mergeCell ref="E12:I12"/>
    <mergeCell ref="E9:I9"/>
    <mergeCell ref="A1:B6"/>
    <mergeCell ref="C1:I3"/>
    <mergeCell ref="C4:I4"/>
    <mergeCell ref="C5:I5"/>
    <mergeCell ref="C6:I6"/>
    <mergeCell ref="B18:G18"/>
    <mergeCell ref="B17:G17"/>
    <mergeCell ref="A27:I27"/>
    <mergeCell ref="A13:C13"/>
    <mergeCell ref="E11:I11"/>
    <mergeCell ref="B16:H16"/>
    <mergeCell ref="H13:I13"/>
    <mergeCell ref="E13:F13"/>
  </mergeCells>
  <phoneticPr fontId="2" type="noConversion"/>
  <pageMargins left="0.70866141732283472" right="0.70866141732283472" top="0.74803149606299213" bottom="0.74803149606299213" header="0.31496062992125984" footer="0.31496062992125984"/>
  <pageSetup paperSize="9" scale="82"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7EC0-8DCF-2C46-8495-0C584A29C0D4}">
  <sheetPr>
    <pageSetUpPr fitToPage="1"/>
  </sheetPr>
  <dimension ref="A1:S56"/>
  <sheetViews>
    <sheetView zoomScaleNormal="100" workbookViewId="0">
      <selection activeCell="H12" sqref="H12:K12"/>
    </sheetView>
  </sheetViews>
  <sheetFormatPr defaultColWidth="11" defaultRowHeight="15"/>
  <cols>
    <col min="1" max="1" width="3.875" style="44" customWidth="1"/>
    <col min="2" max="2" width="20.5" style="44" customWidth="1"/>
    <col min="3" max="3" width="11" style="44"/>
    <col min="4" max="4" width="1.875" style="44" customWidth="1"/>
    <col min="5" max="5" width="9.5" style="44" customWidth="1"/>
    <col min="6" max="6" width="3.125" style="44" customWidth="1"/>
    <col min="7" max="7" width="2.125" style="44" customWidth="1"/>
    <col min="8" max="8" width="16.375" style="44" customWidth="1"/>
    <col min="9" max="9" width="14.125" style="46" customWidth="1"/>
    <col min="10" max="10" width="19" style="46" customWidth="1"/>
    <col min="11" max="11" width="10.875" style="46" customWidth="1"/>
    <col min="12" max="13" width="11" style="44"/>
    <col min="14" max="19" width="11" style="70"/>
    <col min="20" max="16384" width="11" style="44"/>
  </cols>
  <sheetData>
    <row r="1" spans="1:12" ht="5.0999999999999996" customHeight="1">
      <c r="A1" s="509"/>
      <c r="B1" s="509"/>
      <c r="C1" s="513" t="s">
        <v>358</v>
      </c>
      <c r="D1" s="513"/>
      <c r="E1" s="513"/>
      <c r="F1" s="513"/>
      <c r="G1" s="513"/>
      <c r="H1" s="513"/>
      <c r="I1" s="513"/>
      <c r="J1" s="513"/>
      <c r="K1" s="513"/>
      <c r="L1" s="122"/>
    </row>
    <row r="2" spans="1:12" ht="15.95" customHeight="1">
      <c r="A2" s="509"/>
      <c r="B2" s="509"/>
      <c r="C2" s="513"/>
      <c r="D2" s="513"/>
      <c r="E2" s="513"/>
      <c r="F2" s="513"/>
      <c r="G2" s="513"/>
      <c r="H2" s="513"/>
      <c r="I2" s="513"/>
      <c r="J2" s="513"/>
      <c r="K2" s="513"/>
      <c r="L2" s="122"/>
    </row>
    <row r="3" spans="1:12" ht="0.95" customHeight="1">
      <c r="A3" s="509"/>
      <c r="B3" s="509"/>
      <c r="C3" s="513"/>
      <c r="D3" s="513"/>
      <c r="E3" s="513"/>
      <c r="F3" s="513"/>
      <c r="G3" s="513"/>
      <c r="H3" s="513"/>
      <c r="I3" s="513"/>
      <c r="J3" s="513"/>
      <c r="K3" s="513"/>
      <c r="L3" s="122"/>
    </row>
    <row r="4" spans="1:12" ht="20.25">
      <c r="A4" s="509"/>
      <c r="B4" s="509"/>
      <c r="C4" s="514" t="s">
        <v>0</v>
      </c>
      <c r="D4" s="514"/>
      <c r="E4" s="514"/>
      <c r="F4" s="514"/>
      <c r="G4" s="514"/>
      <c r="H4" s="514"/>
      <c r="I4" s="514"/>
      <c r="J4" s="514"/>
      <c r="K4" s="514"/>
      <c r="L4" s="122"/>
    </row>
    <row r="5" spans="1:12" ht="18" customHeight="1">
      <c r="A5" s="509"/>
      <c r="B5" s="509"/>
      <c r="C5" s="515" t="s">
        <v>425</v>
      </c>
      <c r="D5" s="515"/>
      <c r="E5" s="515"/>
      <c r="F5" s="515"/>
      <c r="G5" s="515"/>
      <c r="H5" s="515"/>
      <c r="I5" s="515"/>
      <c r="J5" s="515"/>
      <c r="K5" s="515"/>
      <c r="L5" s="122"/>
    </row>
    <row r="6" spans="1:12" ht="60" customHeight="1">
      <c r="A6" s="509"/>
      <c r="B6" s="509"/>
      <c r="C6" s="515"/>
      <c r="D6" s="515"/>
      <c r="E6" s="515"/>
      <c r="F6" s="515"/>
      <c r="G6" s="515"/>
      <c r="H6" s="515"/>
      <c r="I6" s="515"/>
      <c r="J6" s="515"/>
      <c r="K6" s="515"/>
      <c r="L6" s="122"/>
    </row>
    <row r="7" spans="1:12" ht="18">
      <c r="A7" s="499" t="s">
        <v>3</v>
      </c>
      <c r="B7" s="499"/>
      <c r="C7" s="499"/>
      <c r="D7" s="447" t="s">
        <v>8</v>
      </c>
      <c r="E7" s="499" t="str">
        <f>'Genel Puanlama'!E8:I8</f>
        <v>ASD</v>
      </c>
      <c r="F7" s="499"/>
      <c r="G7" s="499"/>
      <c r="H7" s="499"/>
      <c r="I7" s="499"/>
      <c r="J7" s="499"/>
      <c r="K7" s="499"/>
      <c r="L7" s="122"/>
    </row>
    <row r="8" spans="1:12" ht="18">
      <c r="A8" s="499" t="s">
        <v>4</v>
      </c>
      <c r="B8" s="499"/>
      <c r="C8" s="499"/>
      <c r="D8" s="448" t="s">
        <v>8</v>
      </c>
      <c r="E8" s="505" t="str">
        <f>'Genel Puanlama'!E9:I9</f>
        <v>01.01.1980</v>
      </c>
      <c r="F8" s="499"/>
      <c r="G8" s="499"/>
      <c r="H8" s="499"/>
      <c r="I8" s="499"/>
      <c r="J8" s="499"/>
      <c r="K8" s="499"/>
      <c r="L8" s="122"/>
    </row>
    <row r="9" spans="1:12" ht="18">
      <c r="A9" s="499" t="s">
        <v>5</v>
      </c>
      <c r="B9" s="499"/>
      <c r="C9" s="499"/>
      <c r="D9" s="447" t="s">
        <v>8</v>
      </c>
      <c r="E9" s="499" t="str">
        <f>'Genel Puanlama'!E10:I10</f>
        <v xml:space="preserve">Dr. </v>
      </c>
      <c r="F9" s="499"/>
      <c r="G9" s="499"/>
      <c r="H9" s="499"/>
      <c r="I9" s="499"/>
      <c r="J9" s="499"/>
      <c r="K9" s="499"/>
      <c r="L9" s="122"/>
    </row>
    <row r="10" spans="1:12" ht="18">
      <c r="A10" s="499" t="s">
        <v>6</v>
      </c>
      <c r="B10" s="499"/>
      <c r="C10" s="499"/>
      <c r="D10" s="447" t="s">
        <v>8</v>
      </c>
      <c r="E10" s="499" t="str">
        <f>'Genel Puanlama'!E11:I11</f>
        <v>XX</v>
      </c>
      <c r="F10" s="499"/>
      <c r="G10" s="499"/>
      <c r="H10" s="499"/>
      <c r="I10" s="499"/>
      <c r="J10" s="499"/>
      <c r="K10" s="499"/>
      <c r="L10" s="122"/>
    </row>
    <row r="11" spans="1:12" ht="18">
      <c r="A11" s="499" t="s">
        <v>7</v>
      </c>
      <c r="B11" s="499"/>
      <c r="C11" s="499"/>
      <c r="D11" s="448" t="s">
        <v>8</v>
      </c>
      <c r="E11" s="499" t="str">
        <f>'Genel Puanlama'!E12:I12</f>
        <v>XXXX</v>
      </c>
      <c r="F11" s="499"/>
      <c r="G11" s="499"/>
      <c r="H11" s="499"/>
      <c r="I11" s="499"/>
      <c r="J11" s="499"/>
      <c r="K11" s="499"/>
      <c r="L11" s="122"/>
    </row>
    <row r="12" spans="1:12" ht="36" customHeight="1">
      <c r="A12" s="502" t="s">
        <v>9</v>
      </c>
      <c r="B12" s="502"/>
      <c r="C12" s="502"/>
      <c r="D12" s="448" t="s">
        <v>8</v>
      </c>
      <c r="E12" s="503">
        <f>'Genel Puanlama'!E13:F13</f>
        <v>85</v>
      </c>
      <c r="F12" s="504"/>
      <c r="G12" s="446" t="s">
        <v>10</v>
      </c>
      <c r="H12" s="505" t="str">
        <f>'Genel Puanlama'!H13:I13</f>
        <v>01.01.2021</v>
      </c>
      <c r="I12" s="505"/>
      <c r="J12" s="505"/>
      <c r="K12" s="505"/>
      <c r="L12" s="122"/>
    </row>
    <row r="13" spans="1:12" ht="18">
      <c r="A13" s="516" t="s">
        <v>363</v>
      </c>
      <c r="B13" s="516"/>
      <c r="C13" s="516"/>
      <c r="D13" s="450" t="s">
        <v>8</v>
      </c>
      <c r="E13" s="516" t="s">
        <v>424</v>
      </c>
      <c r="F13" s="516"/>
      <c r="G13" s="516"/>
      <c r="H13" s="516"/>
      <c r="I13" s="516"/>
      <c r="J13" s="516"/>
      <c r="K13" s="516"/>
      <c r="L13" s="122"/>
    </row>
    <row r="14" spans="1:12" ht="18">
      <c r="A14" s="449"/>
      <c r="B14" s="449"/>
      <c r="C14" s="449"/>
      <c r="D14" s="450"/>
      <c r="E14" s="449"/>
      <c r="F14" s="449"/>
      <c r="G14" s="449"/>
      <c r="H14" s="449"/>
      <c r="I14" s="449"/>
      <c r="J14" s="449"/>
      <c r="K14" s="449"/>
      <c r="L14" s="122"/>
    </row>
    <row r="15" spans="1:12" ht="63.95" customHeight="1">
      <c r="A15" s="500" t="s">
        <v>765</v>
      </c>
      <c r="B15" s="500"/>
      <c r="C15" s="500"/>
      <c r="D15" s="500"/>
      <c r="E15" s="500"/>
      <c r="F15" s="500"/>
      <c r="G15" s="500"/>
      <c r="H15" s="500"/>
      <c r="I15" s="500"/>
      <c r="J15" s="501" t="s">
        <v>766</v>
      </c>
      <c r="K15" s="501"/>
      <c r="L15" s="122"/>
    </row>
    <row r="16" spans="1:12" ht="35.1" customHeight="1">
      <c r="A16" s="519"/>
      <c r="B16" s="519"/>
      <c r="C16" s="519"/>
      <c r="D16" s="519"/>
      <c r="E16" s="519"/>
      <c r="F16" s="519"/>
      <c r="G16" s="519"/>
      <c r="H16" s="423"/>
      <c r="I16" s="424" t="s">
        <v>365</v>
      </c>
      <c r="J16" s="518" t="s">
        <v>367</v>
      </c>
      <c r="K16" s="518"/>
      <c r="L16" s="122"/>
    </row>
    <row r="17" spans="1:17" ht="30" customHeight="1">
      <c r="A17" s="525" t="s">
        <v>423</v>
      </c>
      <c r="B17" s="525"/>
      <c r="C17" s="525"/>
      <c r="D17" s="525"/>
      <c r="E17" s="525"/>
      <c r="F17" s="525"/>
      <c r="G17" s="525"/>
      <c r="H17" s="425"/>
      <c r="I17" s="426">
        <v>100</v>
      </c>
      <c r="J17" s="526">
        <f>'Genel Puanlama'!I25</f>
        <v>152.21666666666667</v>
      </c>
      <c r="K17" s="526"/>
      <c r="L17" s="122"/>
    </row>
    <row r="18" spans="1:17" ht="29.1" customHeight="1">
      <c r="A18" s="528" t="s">
        <v>368</v>
      </c>
      <c r="B18" s="528"/>
      <c r="C18" s="528"/>
      <c r="D18" s="528"/>
      <c r="E18" s="528"/>
      <c r="F18" s="528"/>
      <c r="G18" s="528"/>
      <c r="H18" s="427"/>
      <c r="I18" s="428">
        <v>30</v>
      </c>
      <c r="J18" s="506">
        <f>SUM(K25:K28)+SUM(K30:K34)</f>
        <v>70</v>
      </c>
      <c r="K18" s="506"/>
      <c r="L18" s="122"/>
    </row>
    <row r="19" spans="1:17" ht="24.95" customHeight="1">
      <c r="A19" s="429"/>
      <c r="B19" s="520" t="s">
        <v>431</v>
      </c>
      <c r="C19" s="520"/>
      <c r="D19" s="520"/>
      <c r="E19" s="520"/>
      <c r="F19" s="520"/>
      <c r="G19" s="520"/>
      <c r="H19" s="520"/>
      <c r="I19" s="520"/>
      <c r="J19" s="520"/>
      <c r="K19" s="520"/>
      <c r="L19" s="122"/>
    </row>
    <row r="20" spans="1:17" ht="18">
      <c r="A20" s="430" t="s">
        <v>366</v>
      </c>
      <c r="B20" s="498" t="s">
        <v>440</v>
      </c>
      <c r="C20" s="498"/>
      <c r="D20" s="498"/>
      <c r="E20" s="498"/>
      <c r="F20" s="498"/>
      <c r="G20" s="498"/>
      <c r="H20" s="498"/>
      <c r="I20" s="498"/>
      <c r="J20" s="498"/>
      <c r="K20" s="498"/>
      <c r="L20" s="122"/>
    </row>
    <row r="21" spans="1:17" ht="18">
      <c r="A21" s="431" t="s">
        <v>386</v>
      </c>
      <c r="B21" s="498" t="s">
        <v>441</v>
      </c>
      <c r="C21" s="498"/>
      <c r="D21" s="498"/>
      <c r="E21" s="498"/>
      <c r="F21" s="498"/>
      <c r="G21" s="498"/>
      <c r="H21" s="498"/>
      <c r="I21" s="498"/>
      <c r="J21" s="498"/>
      <c r="K21" s="498"/>
      <c r="L21" s="122"/>
    </row>
    <row r="22" spans="1:17" ht="51" customHeight="1">
      <c r="A22" s="497" t="s">
        <v>768</v>
      </c>
      <c r="B22" s="497"/>
      <c r="C22" s="497"/>
      <c r="D22" s="497"/>
      <c r="E22" s="497"/>
      <c r="F22" s="497"/>
      <c r="G22" s="497"/>
      <c r="H22" s="497"/>
      <c r="I22" s="497"/>
      <c r="J22" s="497"/>
      <c r="K22" s="497"/>
      <c r="L22" s="122"/>
    </row>
    <row r="23" spans="1:17" ht="38.1" customHeight="1">
      <c r="A23" s="510" t="s">
        <v>767</v>
      </c>
      <c r="B23" s="510"/>
      <c r="C23" s="510"/>
      <c r="D23" s="510"/>
      <c r="E23" s="510"/>
      <c r="F23" s="510"/>
      <c r="G23" s="510"/>
      <c r="H23" s="510"/>
      <c r="I23" s="510"/>
      <c r="J23" s="510"/>
      <c r="K23" s="510"/>
      <c r="L23" s="122"/>
    </row>
    <row r="24" spans="1:17" ht="15.75">
      <c r="A24" s="296"/>
      <c r="B24" s="432" t="s">
        <v>388</v>
      </c>
      <c r="C24" s="524" t="s">
        <v>389</v>
      </c>
      <c r="D24" s="524"/>
      <c r="E24" s="524"/>
      <c r="F24" s="524"/>
      <c r="G24" s="524"/>
      <c r="H24" s="433"/>
      <c r="I24" s="434" t="s">
        <v>390</v>
      </c>
      <c r="J24" s="434" t="s">
        <v>391</v>
      </c>
      <c r="K24" s="434" t="s">
        <v>385</v>
      </c>
      <c r="L24" s="122"/>
    </row>
    <row r="25" spans="1:17" ht="15.75">
      <c r="A25" s="296" t="s">
        <v>366</v>
      </c>
      <c r="B25" s="295" t="s">
        <v>432</v>
      </c>
      <c r="C25" s="527" t="s">
        <v>442</v>
      </c>
      <c r="D25" s="527"/>
      <c r="E25" s="527"/>
      <c r="F25" s="527"/>
      <c r="G25" s="527"/>
      <c r="H25" s="527"/>
      <c r="I25" s="435" t="s">
        <v>396</v>
      </c>
      <c r="J25" s="436" t="s">
        <v>396</v>
      </c>
      <c r="K25" s="414">
        <v>10</v>
      </c>
      <c r="L25" s="122"/>
    </row>
    <row r="26" spans="1:17" ht="15.75">
      <c r="A26" s="296" t="s">
        <v>386</v>
      </c>
      <c r="B26" s="437"/>
      <c r="C26" s="508"/>
      <c r="D26" s="508"/>
      <c r="E26" s="508"/>
      <c r="F26" s="508"/>
      <c r="G26" s="508"/>
      <c r="H26" s="508"/>
      <c r="I26" s="296"/>
      <c r="J26" s="296"/>
      <c r="K26" s="296"/>
      <c r="L26" s="122"/>
    </row>
    <row r="27" spans="1:17" ht="15.75">
      <c r="A27" s="296" t="s">
        <v>387</v>
      </c>
      <c r="B27" s="437"/>
      <c r="C27" s="508"/>
      <c r="D27" s="508"/>
      <c r="E27" s="508"/>
      <c r="F27" s="508"/>
      <c r="G27" s="508"/>
      <c r="H27" s="508"/>
      <c r="I27" s="296"/>
      <c r="J27" s="296"/>
      <c r="K27" s="296"/>
      <c r="L27" s="122"/>
    </row>
    <row r="28" spans="1:17" ht="15.75">
      <c r="A28" s="296" t="s">
        <v>392</v>
      </c>
      <c r="B28" s="437"/>
      <c r="C28" s="509"/>
      <c r="D28" s="509"/>
      <c r="E28" s="509"/>
      <c r="F28" s="509"/>
      <c r="G28" s="509"/>
      <c r="H28" s="509"/>
      <c r="I28" s="296"/>
      <c r="J28" s="296"/>
      <c r="K28" s="296"/>
      <c r="L28" s="122"/>
    </row>
    <row r="29" spans="1:17" ht="15.75">
      <c r="A29" s="296"/>
      <c r="B29" s="524" t="s">
        <v>428</v>
      </c>
      <c r="C29" s="524"/>
      <c r="D29" s="524"/>
      <c r="E29" s="524"/>
      <c r="F29" s="524"/>
      <c r="G29" s="524"/>
      <c r="H29" s="433" t="s">
        <v>429</v>
      </c>
      <c r="I29" s="434" t="s">
        <v>426</v>
      </c>
      <c r="J29" s="434" t="s">
        <v>427</v>
      </c>
      <c r="K29" s="434" t="s">
        <v>385</v>
      </c>
      <c r="L29" s="122"/>
      <c r="P29" s="71">
        <f>_xlfn.IFS(J30=1,30,I30=1,(1.4*30)/J30+(30*0.2),I30=2,(1.4*30)/J30+(30*0.1),I30=3,(1.4*30)/J30+(30*0.05),I30&gt;3,(1.4*30)/J30)</f>
        <v>30</v>
      </c>
      <c r="Q29" s="71">
        <f>_xlfn.IFS(J30=1,24,I30=1,(1.4*24)/J30+(24*0.2),I30=2,(1.4*24)/J30+(24*0.1),I30=3,(1.4*24)/J30+(24*0.05),I30&gt;3,(1.4*24)/J2)</f>
        <v>24</v>
      </c>
    </row>
    <row r="30" spans="1:17" ht="15.75">
      <c r="A30" s="296" t="s">
        <v>366</v>
      </c>
      <c r="B30" s="511"/>
      <c r="C30" s="511"/>
      <c r="D30" s="511"/>
      <c r="E30" s="511"/>
      <c r="F30" s="511"/>
      <c r="G30" s="511"/>
      <c r="H30" s="414"/>
      <c r="I30" s="414">
        <v>1</v>
      </c>
      <c r="J30" s="414">
        <v>1</v>
      </c>
      <c r="K30" s="438">
        <f>IF(H30=Q1,P29,Q29)</f>
        <v>30</v>
      </c>
      <c r="L30" s="122"/>
      <c r="P30" s="71">
        <f>_xlfn.IFS(J31=1,30,I31=1,(1.4*30)/J31+(30*0.2),I31=2,(1.4*30)/J31+(30*0.1),I31=3,(1.4*30)/J31+(30*0.05),I31&gt;3,(1.4*30)/J31)</f>
        <v>30</v>
      </c>
      <c r="Q30" s="71">
        <f>_xlfn.IFS(J31=1,24,I31=1,(1.4*24)/J31+(24*0.2),I31=2,(1.4*24)/J31+(24*0.1),I31=3,(1.4*24)/J31+(24*0.05),I31&gt;3,(1.4*24)/J3)</f>
        <v>24</v>
      </c>
    </row>
    <row r="31" spans="1:17" ht="15.75">
      <c r="A31" s="296" t="s">
        <v>386</v>
      </c>
      <c r="B31" s="498"/>
      <c r="C31" s="498"/>
      <c r="D31" s="498"/>
      <c r="E31" s="498"/>
      <c r="F31" s="498"/>
      <c r="G31" s="498"/>
      <c r="H31" s="414"/>
      <c r="I31" s="414">
        <v>1</v>
      </c>
      <c r="J31" s="414">
        <v>1</v>
      </c>
      <c r="K31" s="438">
        <f>IF(H31=Q1,P30,Q30)</f>
        <v>30</v>
      </c>
      <c r="L31" s="122"/>
      <c r="P31" s="71" t="e">
        <f t="shared" ref="P31:P33" si="0">_xlfn.IFS(J32=1,30,I32=1,(1.4*30)/J32+(30*0.2),I32=2,(1.4*30)/J32+(30*0.1),I32=3,(1.4*30)/J32+(30*0.05),I32&gt;3,(1.4*30)/J32)</f>
        <v>#N/A</v>
      </c>
      <c r="Q31" s="71" t="e">
        <f>_xlfn.IFS(J32=1,24,I32=1,(1.4*24)/J32+(24*0.2),I32=2,(1.4*24)/J32+(24*0.1),I32=3,(1.4*24)/J32+(24*0.05),I32&gt;3,(1.4*24)/J4)</f>
        <v>#N/A</v>
      </c>
    </row>
    <row r="32" spans="1:17" ht="15.75">
      <c r="A32" s="296" t="s">
        <v>387</v>
      </c>
      <c r="B32" s="509"/>
      <c r="C32" s="509"/>
      <c r="D32" s="509"/>
      <c r="E32" s="509"/>
      <c r="F32" s="509"/>
      <c r="G32" s="509"/>
      <c r="H32" s="296"/>
      <c r="I32" s="296"/>
      <c r="J32" s="296"/>
      <c r="K32" s="439"/>
      <c r="L32" s="122"/>
      <c r="P32" s="71" t="e">
        <f t="shared" ref="P32" si="1">_xlfn.IFS(J33=1,30,I33=1,(1.4*30)/J33+(30*0.2),I33=2,(1.4*30)/J33+(30*0.1),I33=3,(1.4*30)/J33+(30*0.05),I33&gt;3,(1.4*30)/J33)</f>
        <v>#N/A</v>
      </c>
      <c r="Q32" s="71" t="e">
        <f t="shared" ref="Q32" si="2">_xlfn.IFS(J33=1,24,I33=1,(1.4*24)/J33+(24*0.2),I33=2,(1.4*24)/J33+(24*0.1),I33=3,(1.4*24)/J33+(24*0.05),I33&gt;3,(1.4*24)/J5)</f>
        <v>#N/A</v>
      </c>
    </row>
    <row r="33" spans="1:17" ht="15.75">
      <c r="A33" s="296" t="s">
        <v>394</v>
      </c>
      <c r="B33" s="508"/>
      <c r="C33" s="508"/>
      <c r="D33" s="508"/>
      <c r="E33" s="508"/>
      <c r="F33" s="508"/>
      <c r="G33" s="508"/>
      <c r="H33" s="287"/>
      <c r="I33" s="296"/>
      <c r="J33" s="296"/>
      <c r="K33" s="439"/>
      <c r="L33" s="122"/>
      <c r="P33" s="71" t="e">
        <f t="shared" si="0"/>
        <v>#N/A</v>
      </c>
      <c r="Q33" s="71" t="e">
        <f>_xlfn.IFS(J34=1,24,I34=1,(1.4*24)/J34+(24*0.2),I34=2,(1.4*24)/J34+(24*0.1),I34=3,(1.4*24)/J34+(24*0.05),I34&gt;3,(1.4*24)/J8)</f>
        <v>#N/A</v>
      </c>
    </row>
    <row r="34" spans="1:17" ht="15.75">
      <c r="A34" s="296" t="s">
        <v>395</v>
      </c>
      <c r="B34" s="508"/>
      <c r="C34" s="508"/>
      <c r="D34" s="508"/>
      <c r="E34" s="508"/>
      <c r="F34" s="508"/>
      <c r="G34" s="508"/>
      <c r="H34" s="287"/>
      <c r="I34" s="296"/>
      <c r="J34" s="296"/>
      <c r="K34" s="439"/>
      <c r="L34" s="122"/>
      <c r="P34" s="71" t="e">
        <f>_xlfn.IFS(J35=1,30,I35=1,(1.4*30)/J35+(30*0.2),I35=2,(1.4*30)/J35+(30*0.1),I35=3,(1.4*30)/J35+(30*0.05),I35&gt;3,(1.4*30)/J35)</f>
        <v>#VALUE!</v>
      </c>
      <c r="Q34" s="71" t="e">
        <f>_xlfn.IFS(J35=1,24,I35=1,(1.4*24)/J35+(24*0.2),I35=2,(1.4*24)/J35+(24*0.1),I35=3,(1.4*24)/J35+(24*0.05),I35&gt;3,(1.4*24)/J9)</f>
        <v>#DIV/0!</v>
      </c>
    </row>
    <row r="35" spans="1:17" s="70" customFormat="1" ht="15.75">
      <c r="A35" s="440"/>
      <c r="B35" s="512" t="s">
        <v>769</v>
      </c>
      <c r="C35" s="512"/>
      <c r="D35" s="512"/>
      <c r="E35" s="512"/>
      <c r="F35" s="512"/>
      <c r="G35" s="512"/>
      <c r="H35" s="512"/>
      <c r="I35" s="440">
        <v>250</v>
      </c>
      <c r="J35" s="441" t="s">
        <v>770</v>
      </c>
      <c r="K35" s="442">
        <f>'Genel Puanlama'!I25</f>
        <v>152.21666666666667</v>
      </c>
      <c r="L35" s="123"/>
      <c r="P35" s="71" t="e">
        <f t="shared" ref="P35:P37" si="3">_xlfn.IFS(J37=1,30,I37=1,(1.4*30)/J37+(30*0.2),I37=2,(1.4*30)/J37+(30*0.1),I37=3,(1.4*30)/J37+(30*0.05),I37&gt;3,(1.4*30)/J37)</f>
        <v>#N/A</v>
      </c>
      <c r="Q35" s="71" t="e">
        <f>_xlfn.IFS(J37=1,24,I37=1,(1.4*24)/J37+(24*0.2),I37=2,(1.4*24)/J37+(24*0.1),I37=3,(1.4*24)/J37+(24*0.05),I37&gt;3,(1.4*24)/J11)</f>
        <v>#N/A</v>
      </c>
    </row>
    <row r="36" spans="1:17" ht="15.95" customHeight="1">
      <c r="A36" s="437"/>
      <c r="B36" s="437"/>
      <c r="C36" s="437"/>
      <c r="D36" s="437"/>
      <c r="E36" s="437"/>
      <c r="F36" s="437"/>
      <c r="G36" s="437"/>
      <c r="H36" s="437"/>
      <c r="I36" s="437"/>
      <c r="J36" s="437"/>
      <c r="K36" s="437"/>
      <c r="L36" s="122"/>
      <c r="P36" s="71" t="e">
        <f t="shared" si="3"/>
        <v>#N/A</v>
      </c>
      <c r="Q36" s="71" t="e">
        <f>_xlfn.IFS(J38=1,24,I38=1,(1.4*24)/J38+(24*0.2),I38=2,(1.4*24)/J38+(24*0.1),I38=3,(1.4*24)/J38+(24*0.05),I38&gt;3,(1.4*24)/J12)</f>
        <v>#N/A</v>
      </c>
    </row>
    <row r="37" spans="1:17" ht="15.95" customHeight="1">
      <c r="A37" s="507"/>
      <c r="B37" s="507"/>
      <c r="C37" s="507"/>
      <c r="D37" s="507"/>
      <c r="E37" s="507"/>
      <c r="F37" s="507"/>
      <c r="G37" s="507"/>
      <c r="H37" s="507"/>
      <c r="I37" s="507"/>
      <c r="J37" s="507"/>
      <c r="K37" s="507"/>
      <c r="L37" s="122"/>
      <c r="P37" s="71" t="e">
        <f t="shared" si="3"/>
        <v>#N/A</v>
      </c>
      <c r="Q37" s="71" t="e">
        <f>_xlfn.IFS(J39=1,24,I39=1,(1.4*24)/J39+(24*0.2),I39=2,(1.4*24)/J39+(24*0.1),I39=3,(1.4*24)/J39+(24*0.05),I39&gt;3,(1.4*24)/J13)</f>
        <v>#N/A</v>
      </c>
    </row>
    <row r="38" spans="1:17" ht="75.95" customHeight="1">
      <c r="A38" s="521" t="s">
        <v>774</v>
      </c>
      <c r="B38" s="521"/>
      <c r="C38" s="521"/>
      <c r="D38" s="521"/>
      <c r="E38" s="521"/>
      <c r="F38" s="521"/>
      <c r="G38" s="521"/>
      <c r="H38" s="521"/>
      <c r="I38" s="521"/>
      <c r="J38" s="521"/>
      <c r="K38" s="521"/>
      <c r="L38" s="122"/>
      <c r="P38" s="71" t="e">
        <f t="shared" ref="P38:P46" si="4">_xlfn.IFS(J40=1,30,I40=1,(1.4*30)/J40+(30*0.2),I40=2,(1.4*30)/J40+(30*0.1),I40=3,(1.4*30)/J40+(30*0.05),I40&gt;3,(1.4*30)/J40)</f>
        <v>#N/A</v>
      </c>
      <c r="Q38" s="71" t="e">
        <f>_xlfn.IFS(J40=1,24,I40=1,(1.4*24)/J40+(24*0.2),I40=2,(1.4*24)/J40+(24*0.1),I40=3,(1.4*24)/J40+(24*0.05),I40&gt;3,(1.4*24)/J15)</f>
        <v>#N/A</v>
      </c>
    </row>
    <row r="39" spans="1:17" ht="15.75">
      <c r="A39" s="521"/>
      <c r="B39" s="521"/>
      <c r="C39" s="521"/>
      <c r="D39" s="521"/>
      <c r="E39" s="521"/>
      <c r="F39" s="521"/>
      <c r="G39" s="521"/>
      <c r="H39" s="521"/>
      <c r="I39" s="521"/>
      <c r="J39" s="521"/>
      <c r="K39" s="521"/>
      <c r="L39" s="122"/>
      <c r="P39" s="71" t="e">
        <f t="shared" si="4"/>
        <v>#N/A</v>
      </c>
      <c r="Q39" s="71" t="e">
        <f>_xlfn.IFS(J41=1,24,I41=1,(1.4*24)/J41+(24*0.2),I41=2,(1.4*24)/J41+(24*0.1),I41=3,(1.4*24)/J41+(24*0.05),I41&gt;3,(1.4*24)/J16)</f>
        <v>#N/A</v>
      </c>
    </row>
    <row r="40" spans="1:17" ht="2.1" customHeight="1">
      <c r="A40" s="521"/>
      <c r="B40" s="521"/>
      <c r="C40" s="521"/>
      <c r="D40" s="521"/>
      <c r="E40" s="521"/>
      <c r="F40" s="521"/>
      <c r="G40" s="521"/>
      <c r="H40" s="521"/>
      <c r="I40" s="521"/>
      <c r="J40" s="521"/>
      <c r="K40" s="521"/>
      <c r="L40" s="122"/>
      <c r="P40" s="71" t="e">
        <f t="shared" si="4"/>
        <v>#DIV/0!</v>
      </c>
      <c r="Q40" s="71">
        <f>_xlfn.IFS(J42=1,24,I42=1,(1.4*24)/J42+(24*0.2),I42=2,(1.4*24)/J42+(24*0.1),I42=3,(1.4*24)/J42+(24*0.05),I42&gt;3,(1.4*24)/J17)</f>
        <v>0.22073798313807069</v>
      </c>
    </row>
    <row r="41" spans="1:17" ht="18">
      <c r="A41" s="444"/>
      <c r="B41" s="444"/>
      <c r="C41" s="444"/>
      <c r="D41" s="507" t="s">
        <v>359</v>
      </c>
      <c r="E41" s="507"/>
      <c r="F41" s="507"/>
      <c r="G41" s="507"/>
      <c r="H41" s="507"/>
      <c r="I41" s="507"/>
      <c r="J41" s="507"/>
      <c r="K41" s="507"/>
      <c r="L41" s="122"/>
      <c r="P41" s="71" t="e">
        <f t="shared" si="4"/>
        <v>#N/A</v>
      </c>
      <c r="Q41" s="71" t="e">
        <f>_xlfn.IFS(J43=1,24,I43=1,(1.4*24)/J43+(24*0.2),I43=2,(1.4*24)/J43+(24*0.1),I43=3,(1.4*24)/J43+(24*0.05),I43&gt;3,(1.4*24)/J18)</f>
        <v>#N/A</v>
      </c>
    </row>
    <row r="42" spans="1:17" ht="18">
      <c r="A42" s="444"/>
      <c r="B42" s="444"/>
      <c r="C42" s="444"/>
      <c r="D42" s="522" t="str">
        <f>E9</f>
        <v xml:space="preserve">Dr. </v>
      </c>
      <c r="E42" s="522"/>
      <c r="F42" s="522"/>
      <c r="G42" s="522"/>
      <c r="H42" s="445"/>
      <c r="I42" s="523" t="str">
        <f>E7</f>
        <v>ASD</v>
      </c>
      <c r="J42" s="523"/>
      <c r="K42" s="523"/>
      <c r="L42" s="122"/>
      <c r="P42" s="71" t="e">
        <f t="shared" si="4"/>
        <v>#N/A</v>
      </c>
      <c r="Q42" s="71" t="e">
        <f>_xlfn.IFS(J44=1,24,I44=1,(1.4*24)/J44+(24*0.2),I44=2,(1.4*24)/J44+(24*0.1),I44=3,(1.4*24)/J44+(24*0.05),I44&gt;3,(1.4*24)/J19)</f>
        <v>#N/A</v>
      </c>
    </row>
    <row r="43" spans="1:17" ht="18">
      <c r="A43" s="444"/>
      <c r="B43" s="444"/>
      <c r="C43" s="444"/>
      <c r="D43" s="507" t="s">
        <v>357</v>
      </c>
      <c r="E43" s="507"/>
      <c r="F43" s="507"/>
      <c r="G43" s="507"/>
      <c r="H43" s="507"/>
      <c r="I43" s="507"/>
      <c r="J43" s="507"/>
      <c r="K43" s="507"/>
      <c r="L43" s="122"/>
      <c r="P43" s="71" t="e">
        <f t="shared" si="4"/>
        <v>#N/A</v>
      </c>
      <c r="Q43" s="71" t="e">
        <f>_xlfn.IFS(J45=1,24,I45=1,(1.4*24)/J45+(24*0.2),I45=2,(1.4*24)/J45+(24*0.1),I45=3,(1.4*24)/J45+(24*0.05),I45&gt;3,(1.4*24)/J20)</f>
        <v>#N/A</v>
      </c>
    </row>
    <row r="44" spans="1:17" ht="18">
      <c r="A44" s="444"/>
      <c r="B44" s="444"/>
      <c r="C44" s="444"/>
      <c r="D44" s="444"/>
      <c r="E44" s="444"/>
      <c r="F44" s="444"/>
      <c r="G44" s="443"/>
      <c r="H44" s="443"/>
      <c r="I44" s="443"/>
      <c r="J44" s="443"/>
      <c r="K44" s="443"/>
      <c r="L44" s="122"/>
      <c r="P44" s="71" t="e">
        <f t="shared" si="4"/>
        <v>#N/A</v>
      </c>
      <c r="Q44" s="71" t="e">
        <f>_xlfn.IFS(J46=1,24,I46=1,(1.4*24)/J46+(24*0.2),I46=2,(1.4*24)/J46+(24*0.1),I46=3,(1.4*24)/J46+(24*0.05),I46&gt;3,(1.4*24)/J21)</f>
        <v>#N/A</v>
      </c>
    </row>
    <row r="45" spans="1:17" ht="15.75">
      <c r="A45" s="437"/>
      <c r="B45" s="437"/>
      <c r="C45" s="437"/>
      <c r="D45" s="437"/>
      <c r="E45" s="437"/>
      <c r="F45" s="437"/>
      <c r="G45" s="437"/>
      <c r="H45" s="437"/>
      <c r="I45" s="296"/>
      <c r="J45" s="296"/>
      <c r="K45" s="296"/>
      <c r="L45" s="122"/>
      <c r="P45" s="71" t="e">
        <f t="shared" si="4"/>
        <v>#DIV/0!</v>
      </c>
      <c r="Q45" s="71" t="e">
        <f>_xlfn.IFS(J47=1,24,I47=1,(1.4*24)/J47+(24*0.2),I47=2,(1.4*24)/J47+(24*0.1),I47=3,(1.4*24)/J47+(24*0.05),I47&gt;3,(1.4*24)/J22)</f>
        <v>#DIV/0!</v>
      </c>
    </row>
    <row r="46" spans="1:17" ht="15.75">
      <c r="A46" s="437"/>
      <c r="B46" s="437"/>
      <c r="C46" s="437"/>
      <c r="D46" s="437"/>
      <c r="E46" s="437"/>
      <c r="F46" s="437"/>
      <c r="G46" s="437"/>
      <c r="H46" s="437"/>
      <c r="I46" s="296"/>
      <c r="J46" s="296"/>
      <c r="K46" s="296"/>
      <c r="L46" s="122"/>
      <c r="P46" s="71" t="e">
        <f t="shared" si="4"/>
        <v>#N/A</v>
      </c>
      <c r="Q46" s="71" t="e">
        <f>_xlfn.IFS(J48=1,24,I48=1,(1.4*24)/J48+(24*0.2),I48=2,(1.4*24)/J48+(24*0.1),I48=3,(1.4*24)/J48+(24*0.05),I48&gt;3,(1.4*24)/J23)</f>
        <v>#N/A</v>
      </c>
    </row>
    <row r="47" spans="1:17" ht="15.75">
      <c r="A47" s="122"/>
      <c r="B47" s="122"/>
      <c r="C47" s="122"/>
      <c r="D47" s="122"/>
      <c r="E47" s="122"/>
      <c r="F47" s="122"/>
      <c r="G47" s="122"/>
      <c r="H47" s="122"/>
      <c r="I47" s="104" t="s">
        <v>434</v>
      </c>
      <c r="J47" s="104"/>
      <c r="K47" s="104"/>
      <c r="L47" s="122"/>
      <c r="P47" s="71"/>
      <c r="Q47" s="71"/>
    </row>
    <row r="48" spans="1:17" ht="15.75">
      <c r="A48" s="122"/>
      <c r="B48" s="122"/>
      <c r="C48" s="122"/>
      <c r="D48" s="122"/>
      <c r="E48" s="122"/>
      <c r="F48" s="122"/>
      <c r="G48" s="122"/>
      <c r="H48" s="122"/>
      <c r="I48" s="104"/>
      <c r="J48" s="104"/>
      <c r="K48" s="104"/>
      <c r="L48" s="122"/>
      <c r="P48" s="71"/>
      <c r="Q48" s="71"/>
    </row>
    <row r="49" spans="1:17" ht="15.75">
      <c r="A49" s="517" t="s">
        <v>430</v>
      </c>
      <c r="B49" s="517"/>
      <c r="C49" s="517"/>
      <c r="D49" s="517"/>
      <c r="E49" s="517"/>
      <c r="F49" s="517"/>
      <c r="G49" s="517"/>
      <c r="H49" s="517"/>
      <c r="I49" s="517"/>
      <c r="J49" s="124"/>
      <c r="K49" s="124"/>
      <c r="L49" s="122"/>
      <c r="P49" s="71"/>
      <c r="Q49" s="71"/>
    </row>
    <row r="50" spans="1:17" ht="15.75">
      <c r="A50" s="517" t="s">
        <v>433</v>
      </c>
      <c r="B50" s="517"/>
      <c r="C50" s="517"/>
      <c r="D50" s="517"/>
      <c r="E50" s="517"/>
      <c r="F50" s="517"/>
      <c r="G50" s="517"/>
      <c r="H50" s="517"/>
      <c r="I50" s="517"/>
      <c r="J50" s="124"/>
      <c r="K50" s="124"/>
      <c r="L50" s="122"/>
      <c r="P50" s="71"/>
      <c r="Q50" s="71"/>
    </row>
    <row r="51" spans="1:17" ht="15.75">
      <c r="A51" s="124"/>
      <c r="B51" s="124"/>
      <c r="C51" s="124"/>
      <c r="D51" s="124"/>
      <c r="E51" s="124"/>
      <c r="F51" s="124"/>
      <c r="G51" s="124"/>
      <c r="H51" s="124"/>
      <c r="I51" s="124"/>
      <c r="J51" s="124"/>
      <c r="K51" s="124"/>
      <c r="L51" s="122"/>
      <c r="P51" s="71"/>
      <c r="Q51" s="71"/>
    </row>
    <row r="52" spans="1:17" ht="15.75">
      <c r="A52" s="124"/>
      <c r="B52" s="124"/>
      <c r="C52" s="124"/>
      <c r="D52" s="124"/>
      <c r="E52" s="124"/>
      <c r="F52" s="124"/>
      <c r="G52" s="124"/>
      <c r="H52" s="124"/>
      <c r="I52" s="124"/>
      <c r="J52" s="124"/>
      <c r="K52" s="124"/>
      <c r="L52" s="122"/>
      <c r="P52" s="71"/>
      <c r="Q52" s="71"/>
    </row>
    <row r="53" spans="1:17" ht="15.75">
      <c r="A53" s="124"/>
      <c r="B53" s="124"/>
      <c r="C53" s="124"/>
      <c r="D53" s="124"/>
      <c r="E53" s="124"/>
      <c r="F53" s="124"/>
      <c r="G53" s="124"/>
      <c r="H53" s="124"/>
      <c r="I53" s="124"/>
      <c r="J53" s="124"/>
      <c r="K53" s="124"/>
    </row>
    <row r="54" spans="1:17">
      <c r="A54" s="37"/>
      <c r="B54" s="37"/>
      <c r="C54" s="37"/>
      <c r="D54" s="37"/>
      <c r="E54" s="37"/>
      <c r="F54" s="37"/>
      <c r="G54" s="37"/>
      <c r="H54" s="37"/>
      <c r="I54" s="37"/>
      <c r="J54" s="37"/>
      <c r="K54" s="37"/>
    </row>
    <row r="55" spans="1:17">
      <c r="A55" s="37"/>
      <c r="B55" s="37"/>
      <c r="C55" s="37"/>
      <c r="D55" s="37"/>
      <c r="E55" s="37"/>
      <c r="F55" s="37"/>
      <c r="G55" s="37"/>
      <c r="H55" s="37"/>
      <c r="I55" s="37"/>
      <c r="J55" s="37"/>
      <c r="K55" s="37"/>
    </row>
    <row r="56" spans="1:17">
      <c r="A56" s="37"/>
      <c r="B56" s="37"/>
      <c r="C56" s="37"/>
      <c r="D56" s="37"/>
      <c r="E56" s="37"/>
      <c r="F56" s="37"/>
      <c r="G56" s="37"/>
      <c r="H56" s="37"/>
      <c r="I56" s="37"/>
      <c r="J56" s="37"/>
      <c r="K56" s="37"/>
    </row>
  </sheetData>
  <sheetProtection formatCells="0" formatColumns="0" formatRows="0" insertColumns="0" deleteColumns="0" sort="0" autoFilter="0" pivotTables="0"/>
  <mergeCells count="52">
    <mergeCell ref="A50:I50"/>
    <mergeCell ref="A49:I49"/>
    <mergeCell ref="J16:K16"/>
    <mergeCell ref="A16:G16"/>
    <mergeCell ref="B19:K19"/>
    <mergeCell ref="D43:K43"/>
    <mergeCell ref="A38:K40"/>
    <mergeCell ref="D41:K41"/>
    <mergeCell ref="D42:G42"/>
    <mergeCell ref="I42:K42"/>
    <mergeCell ref="C24:G24"/>
    <mergeCell ref="A17:G17"/>
    <mergeCell ref="J17:K17"/>
    <mergeCell ref="C25:H25"/>
    <mergeCell ref="B29:G29"/>
    <mergeCell ref="A18:G18"/>
    <mergeCell ref="A1:B6"/>
    <mergeCell ref="C1:K3"/>
    <mergeCell ref="C4:K4"/>
    <mergeCell ref="C5:K6"/>
    <mergeCell ref="E7:K7"/>
    <mergeCell ref="A37:K37"/>
    <mergeCell ref="C26:H26"/>
    <mergeCell ref="C27:H27"/>
    <mergeCell ref="C28:H28"/>
    <mergeCell ref="A23:K23"/>
    <mergeCell ref="B31:G31"/>
    <mergeCell ref="B32:G32"/>
    <mergeCell ref="B33:G33"/>
    <mergeCell ref="B34:G34"/>
    <mergeCell ref="B30:G30"/>
    <mergeCell ref="B35:H35"/>
    <mergeCell ref="E8:K8"/>
    <mergeCell ref="E9:K9"/>
    <mergeCell ref="A7:C7"/>
    <mergeCell ref="A8:C8"/>
    <mergeCell ref="J18:K18"/>
    <mergeCell ref="A13:C13"/>
    <mergeCell ref="E13:K13"/>
    <mergeCell ref="A10:C10"/>
    <mergeCell ref="A11:C11"/>
    <mergeCell ref="H12:K12"/>
    <mergeCell ref="A22:K22"/>
    <mergeCell ref="B20:K20"/>
    <mergeCell ref="B21:K21"/>
    <mergeCell ref="A9:C9"/>
    <mergeCell ref="A15:I15"/>
    <mergeCell ref="J15:K15"/>
    <mergeCell ref="E10:K10"/>
    <mergeCell ref="E11:K11"/>
    <mergeCell ref="A12:C12"/>
    <mergeCell ref="E12:F12"/>
  </mergeCells>
  <phoneticPr fontId="2" type="noConversion"/>
  <pageMargins left="0.78740157480314965" right="0.39370078740157483" top="0.98425196850393704" bottom="0.39370078740157483" header="0.59055118110236227" footer="0.31496062992125984"/>
  <pageSetup paperSize="9" scale="86" fitToHeight="3"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6D14-367E-1745-B6B9-46978092823A}">
  <sheetPr>
    <pageSetUpPr fitToPage="1"/>
  </sheetPr>
  <dimension ref="A1:J51"/>
  <sheetViews>
    <sheetView zoomScaleNormal="100" workbookViewId="0">
      <selection activeCell="G1" sqref="G1:G2"/>
    </sheetView>
  </sheetViews>
  <sheetFormatPr defaultColWidth="11" defaultRowHeight="15.75"/>
  <cols>
    <col min="1" max="1" width="11" style="20"/>
    <col min="2" max="2" width="79.5" style="22" customWidth="1"/>
    <col min="3" max="3" width="20.125" style="22" customWidth="1"/>
    <col min="4" max="4" width="16.625" style="22" customWidth="1"/>
    <col min="5" max="5" width="15.625" style="141" customWidth="1"/>
    <col min="6" max="6" width="20.125" style="21" customWidth="1"/>
  </cols>
  <sheetData>
    <row r="1" spans="1:10" ht="35.1" customHeight="1">
      <c r="A1" s="416" t="s">
        <v>12</v>
      </c>
      <c r="B1" s="532" t="s">
        <v>11</v>
      </c>
      <c r="C1" s="532"/>
      <c r="D1" s="532"/>
      <c r="E1" s="530" t="s">
        <v>28</v>
      </c>
      <c r="F1" s="529" t="s">
        <v>452</v>
      </c>
      <c r="G1" s="5" t="s">
        <v>29</v>
      </c>
      <c r="H1" s="4"/>
      <c r="I1" s="4"/>
      <c r="J1" s="4"/>
    </row>
    <row r="2" spans="1:10" ht="15.95" customHeight="1">
      <c r="A2" s="416"/>
      <c r="B2" s="417"/>
      <c r="C2" s="417"/>
      <c r="D2" s="417"/>
      <c r="E2" s="530"/>
      <c r="F2" s="529"/>
      <c r="G2" s="418">
        <f>SUM(F5:F60)</f>
        <v>10</v>
      </c>
      <c r="H2" s="4"/>
      <c r="I2" s="4"/>
      <c r="J2" s="4"/>
    </row>
    <row r="3" spans="1:10" ht="15.95" customHeight="1">
      <c r="A3" s="150" t="s">
        <v>69</v>
      </c>
      <c r="B3" s="151" t="s">
        <v>70</v>
      </c>
      <c r="C3" s="151"/>
      <c r="D3" s="151"/>
      <c r="E3" s="148"/>
      <c r="F3" s="415"/>
      <c r="G3" s="4"/>
      <c r="H3" s="4"/>
      <c r="I3" s="4"/>
      <c r="J3" s="4"/>
    </row>
    <row r="4" spans="1:10">
      <c r="A4" s="125"/>
      <c r="B4" s="125"/>
      <c r="C4" s="125"/>
      <c r="D4" s="125"/>
      <c r="E4" s="136"/>
      <c r="F4" s="126"/>
      <c r="G4" s="4"/>
      <c r="H4" s="4"/>
      <c r="I4" s="4"/>
      <c r="J4" s="4"/>
    </row>
    <row r="5" spans="1:10">
      <c r="A5" s="142" t="s">
        <v>71</v>
      </c>
      <c r="B5" s="531" t="s">
        <v>72</v>
      </c>
      <c r="C5" s="531"/>
      <c r="D5" s="531"/>
      <c r="E5" s="143">
        <v>20</v>
      </c>
      <c r="F5" s="144">
        <f>SUM(E6:E9)</f>
        <v>10</v>
      </c>
      <c r="G5" s="4"/>
      <c r="H5" s="4"/>
      <c r="I5" s="4"/>
      <c r="J5" s="4"/>
    </row>
    <row r="6" spans="1:10" s="25" customFormat="1">
      <c r="A6" s="127"/>
      <c r="B6" s="127" t="s">
        <v>52</v>
      </c>
      <c r="C6" s="127"/>
      <c r="D6" s="127"/>
      <c r="E6" s="137">
        <v>10</v>
      </c>
      <c r="F6" s="128"/>
      <c r="G6" s="24"/>
      <c r="H6" s="24"/>
      <c r="I6" s="24"/>
      <c r="J6" s="24"/>
    </row>
    <row r="7" spans="1:10" s="25" customFormat="1">
      <c r="A7" s="127"/>
      <c r="B7" s="127" t="s">
        <v>53</v>
      </c>
      <c r="C7" s="127"/>
      <c r="D7" s="127"/>
      <c r="E7" s="137">
        <v>0</v>
      </c>
      <c r="F7" s="128"/>
      <c r="G7" s="24"/>
      <c r="H7" s="24"/>
      <c r="I7" s="24"/>
      <c r="J7" s="24"/>
    </row>
    <row r="8" spans="1:10" s="25" customFormat="1">
      <c r="A8" s="127"/>
      <c r="B8" s="127" t="s">
        <v>54</v>
      </c>
      <c r="C8" s="127"/>
      <c r="D8" s="127"/>
      <c r="E8" s="137">
        <v>0</v>
      </c>
      <c r="F8" s="128"/>
      <c r="G8" s="24"/>
      <c r="H8" s="24"/>
      <c r="I8" s="24"/>
      <c r="J8" s="24"/>
    </row>
    <row r="9" spans="1:10" s="25" customFormat="1">
      <c r="A9" s="127"/>
      <c r="B9" s="127" t="s">
        <v>55</v>
      </c>
      <c r="C9" s="127"/>
      <c r="D9" s="127"/>
      <c r="E9" s="137">
        <v>0</v>
      </c>
      <c r="F9" s="128"/>
      <c r="G9" s="24"/>
      <c r="H9" s="24"/>
      <c r="I9" s="24"/>
      <c r="J9" s="24"/>
    </row>
    <row r="10" spans="1:10" ht="33.950000000000003" customHeight="1">
      <c r="A10" s="142" t="s">
        <v>73</v>
      </c>
      <c r="B10" s="531" t="s">
        <v>450</v>
      </c>
      <c r="C10" s="531"/>
      <c r="D10" s="531"/>
      <c r="E10" s="143">
        <v>20</v>
      </c>
      <c r="F10" s="144">
        <f>SUM(E11:E14)</f>
        <v>0</v>
      </c>
      <c r="G10" s="4"/>
      <c r="H10" s="4"/>
      <c r="I10" s="4"/>
      <c r="J10" s="4"/>
    </row>
    <row r="11" spans="1:10" s="23" customFormat="1">
      <c r="A11" s="127"/>
      <c r="B11" s="127" t="s">
        <v>52</v>
      </c>
      <c r="C11" s="127"/>
      <c r="D11" s="127"/>
      <c r="E11" s="137"/>
      <c r="F11" s="128"/>
      <c r="G11" s="24"/>
      <c r="H11" s="24"/>
      <c r="I11" s="24"/>
      <c r="J11" s="24"/>
    </row>
    <row r="12" spans="1:10" s="23" customFormat="1">
      <c r="A12" s="127"/>
      <c r="B12" s="127" t="s">
        <v>53</v>
      </c>
      <c r="C12" s="127"/>
      <c r="D12" s="127"/>
      <c r="E12" s="137"/>
      <c r="F12" s="128"/>
      <c r="G12" s="24"/>
      <c r="H12" s="24"/>
      <c r="I12" s="24"/>
      <c r="J12" s="24"/>
    </row>
    <row r="13" spans="1:10" s="23" customFormat="1">
      <c r="A13" s="127"/>
      <c r="B13" s="127" t="s">
        <v>54</v>
      </c>
      <c r="C13" s="127"/>
      <c r="D13" s="127"/>
      <c r="E13" s="137"/>
      <c r="F13" s="128"/>
      <c r="G13" s="24"/>
      <c r="H13" s="24"/>
      <c r="I13" s="24"/>
      <c r="J13" s="24"/>
    </row>
    <row r="14" spans="1:10" s="23" customFormat="1">
      <c r="A14" s="127"/>
      <c r="B14" s="127" t="s">
        <v>55</v>
      </c>
      <c r="C14" s="127"/>
      <c r="D14" s="127"/>
      <c r="E14" s="137"/>
      <c r="F14" s="128"/>
      <c r="G14" s="24"/>
      <c r="H14" s="24"/>
      <c r="I14" s="24"/>
      <c r="J14" s="24"/>
    </row>
    <row r="15" spans="1:10" ht="41.1" customHeight="1">
      <c r="A15" s="142" t="s">
        <v>74</v>
      </c>
      <c r="B15" s="531" t="s">
        <v>451</v>
      </c>
      <c r="C15" s="531"/>
      <c r="D15" s="531"/>
      <c r="E15" s="143">
        <v>15</v>
      </c>
      <c r="F15" s="144">
        <f>SUM(E16:E19)</f>
        <v>0</v>
      </c>
      <c r="G15" s="4"/>
      <c r="H15" s="4"/>
      <c r="I15" s="4"/>
      <c r="J15" s="4"/>
    </row>
    <row r="16" spans="1:10" s="23" customFormat="1">
      <c r="A16" s="127"/>
      <c r="B16" s="127" t="s">
        <v>52</v>
      </c>
      <c r="C16" s="127"/>
      <c r="D16" s="127"/>
      <c r="E16" s="137">
        <v>0</v>
      </c>
      <c r="F16" s="128"/>
      <c r="G16" s="26"/>
      <c r="H16" s="26"/>
      <c r="I16" s="26"/>
      <c r="J16" s="26"/>
    </row>
    <row r="17" spans="1:10" s="23" customFormat="1">
      <c r="A17" s="127"/>
      <c r="B17" s="127" t="s">
        <v>53</v>
      </c>
      <c r="C17" s="127"/>
      <c r="D17" s="127"/>
      <c r="E17" s="137"/>
      <c r="F17" s="128"/>
      <c r="G17" s="26"/>
      <c r="H17" s="26"/>
      <c r="I17" s="26"/>
      <c r="J17" s="26"/>
    </row>
    <row r="18" spans="1:10" s="23" customFormat="1">
      <c r="A18" s="127"/>
      <c r="B18" s="127" t="s">
        <v>54</v>
      </c>
      <c r="C18" s="127"/>
      <c r="D18" s="127"/>
      <c r="E18" s="137"/>
      <c r="F18" s="128"/>
      <c r="G18" s="24"/>
      <c r="H18" s="24"/>
      <c r="I18" s="24"/>
      <c r="J18" s="24"/>
    </row>
    <row r="19" spans="1:10" s="23" customFormat="1">
      <c r="A19" s="127"/>
      <c r="B19" s="127" t="s">
        <v>55</v>
      </c>
      <c r="C19" s="127"/>
      <c r="D19" s="127"/>
      <c r="E19" s="137"/>
      <c r="F19" s="128"/>
      <c r="G19" s="24"/>
      <c r="H19" s="24"/>
      <c r="I19" s="24"/>
      <c r="J19" s="24"/>
    </row>
    <row r="20" spans="1:10" ht="33.950000000000003" customHeight="1">
      <c r="A20" s="145" t="s">
        <v>75</v>
      </c>
      <c r="B20" s="531" t="s">
        <v>76</v>
      </c>
      <c r="C20" s="531"/>
      <c r="D20" s="531"/>
      <c r="E20" s="143">
        <v>10</v>
      </c>
      <c r="F20" s="144">
        <f>SUM(E21:E24)</f>
        <v>0</v>
      </c>
      <c r="G20" s="4"/>
      <c r="H20" s="4"/>
      <c r="I20" s="4"/>
      <c r="J20" s="4"/>
    </row>
    <row r="21" spans="1:10" s="23" customFormat="1">
      <c r="A21" s="127"/>
      <c r="B21" s="127" t="s">
        <v>52</v>
      </c>
      <c r="C21" s="127"/>
      <c r="D21" s="127"/>
      <c r="E21" s="137"/>
      <c r="F21" s="128"/>
      <c r="G21" s="24"/>
      <c r="H21" s="24"/>
      <c r="I21" s="24"/>
      <c r="J21" s="24"/>
    </row>
    <row r="22" spans="1:10" s="23" customFormat="1">
      <c r="A22" s="127"/>
      <c r="B22" s="127" t="s">
        <v>53</v>
      </c>
      <c r="C22" s="127"/>
      <c r="D22" s="127"/>
      <c r="E22" s="137"/>
      <c r="F22" s="128"/>
      <c r="G22" s="24"/>
      <c r="H22" s="24"/>
      <c r="I22" s="24"/>
      <c r="J22" s="24"/>
    </row>
    <row r="23" spans="1:10" s="23" customFormat="1">
      <c r="A23" s="127"/>
      <c r="B23" s="127" t="s">
        <v>54</v>
      </c>
      <c r="C23" s="127"/>
      <c r="D23" s="127"/>
      <c r="E23" s="137"/>
      <c r="F23" s="128"/>
      <c r="G23" s="24"/>
      <c r="H23" s="24"/>
      <c r="I23" s="24"/>
      <c r="J23" s="24"/>
    </row>
    <row r="24" spans="1:10" s="23" customFormat="1">
      <c r="A24" s="127"/>
      <c r="B24" s="127" t="s">
        <v>55</v>
      </c>
      <c r="C24" s="127"/>
      <c r="D24" s="127"/>
      <c r="E24" s="137"/>
      <c r="F24" s="128"/>
      <c r="G24" s="24"/>
      <c r="H24" s="24"/>
      <c r="I24" s="24"/>
      <c r="J24" s="24"/>
    </row>
    <row r="25" spans="1:10">
      <c r="A25" s="147" t="s">
        <v>77</v>
      </c>
      <c r="B25" s="534" t="s">
        <v>78</v>
      </c>
      <c r="C25" s="534"/>
      <c r="D25" s="534"/>
      <c r="E25" s="148"/>
      <c r="F25" s="149"/>
      <c r="G25" s="4"/>
      <c r="H25" s="4"/>
      <c r="I25" s="4"/>
      <c r="J25" s="4"/>
    </row>
    <row r="26" spans="1:10">
      <c r="A26" s="129"/>
      <c r="B26" s="125"/>
      <c r="C26" s="125"/>
      <c r="D26" s="125"/>
      <c r="E26" s="136"/>
      <c r="F26" s="126"/>
      <c r="G26" s="10"/>
      <c r="H26" s="10"/>
      <c r="I26" s="10"/>
      <c r="J26" s="10"/>
    </row>
    <row r="27" spans="1:10">
      <c r="A27" s="146" t="s">
        <v>79</v>
      </c>
      <c r="B27" s="533" t="s">
        <v>80</v>
      </c>
      <c r="C27" s="533"/>
      <c r="D27" s="533"/>
      <c r="E27" s="143">
        <v>10</v>
      </c>
      <c r="F27" s="144">
        <f>SUM(E28:E31)</f>
        <v>0</v>
      </c>
      <c r="G27" s="10"/>
      <c r="H27" s="10"/>
      <c r="I27" s="10"/>
      <c r="J27" s="10"/>
    </row>
    <row r="28" spans="1:10">
      <c r="A28" s="133"/>
      <c r="B28" s="134"/>
      <c r="C28" s="134"/>
      <c r="D28" s="134"/>
      <c r="E28" s="138">
        <v>0</v>
      </c>
      <c r="F28" s="135"/>
      <c r="G28" s="10"/>
      <c r="H28" s="10"/>
      <c r="I28" s="10"/>
      <c r="J28" s="10"/>
    </row>
    <row r="29" spans="1:10">
      <c r="A29" s="133"/>
      <c r="B29" s="134"/>
      <c r="C29" s="134"/>
      <c r="D29" s="134"/>
      <c r="E29" s="138">
        <v>0</v>
      </c>
      <c r="F29" s="135"/>
      <c r="G29" s="10"/>
      <c r="H29" s="10"/>
      <c r="I29" s="10"/>
      <c r="J29" s="10"/>
    </row>
    <row r="30" spans="1:10">
      <c r="A30" s="133"/>
      <c r="B30" s="134"/>
      <c r="C30" s="134"/>
      <c r="D30" s="134"/>
      <c r="E30" s="138">
        <v>0</v>
      </c>
      <c r="F30" s="135"/>
      <c r="G30" s="4"/>
      <c r="H30" s="4"/>
      <c r="I30" s="4"/>
      <c r="J30" s="4"/>
    </row>
    <row r="31" spans="1:10">
      <c r="A31" s="133"/>
      <c r="B31" s="134"/>
      <c r="C31" s="134"/>
      <c r="D31" s="134"/>
      <c r="E31" s="138">
        <v>0</v>
      </c>
      <c r="F31" s="135"/>
      <c r="G31" s="10"/>
      <c r="H31" s="10"/>
      <c r="I31" s="10"/>
      <c r="J31" s="10"/>
    </row>
    <row r="32" spans="1:10" ht="36" customHeight="1">
      <c r="A32" s="146" t="s">
        <v>81</v>
      </c>
      <c r="B32" s="531" t="s">
        <v>82</v>
      </c>
      <c r="C32" s="531"/>
      <c r="D32" s="531"/>
      <c r="E32" s="143">
        <v>10</v>
      </c>
      <c r="F32" s="144">
        <f>SUM(E33:E36)</f>
        <v>0</v>
      </c>
      <c r="G32" s="10"/>
      <c r="H32" s="10"/>
      <c r="I32" s="10"/>
      <c r="J32" s="10"/>
    </row>
    <row r="33" spans="1:10">
      <c r="A33" s="133"/>
      <c r="B33" s="134"/>
      <c r="C33" s="134"/>
      <c r="D33" s="134"/>
      <c r="E33" s="138">
        <v>0</v>
      </c>
      <c r="F33" s="135"/>
      <c r="G33" s="10"/>
      <c r="H33" s="10"/>
      <c r="I33" s="10"/>
      <c r="J33" s="10"/>
    </row>
    <row r="34" spans="1:10">
      <c r="A34" s="133"/>
      <c r="B34" s="134"/>
      <c r="C34" s="134"/>
      <c r="D34" s="134"/>
      <c r="E34" s="138">
        <v>0</v>
      </c>
      <c r="F34" s="135"/>
      <c r="G34" s="10"/>
      <c r="H34" s="10"/>
      <c r="I34" s="10"/>
      <c r="J34" s="10"/>
    </row>
    <row r="35" spans="1:10">
      <c r="A35" s="133"/>
      <c r="B35" s="134"/>
      <c r="C35" s="134"/>
      <c r="D35" s="134"/>
      <c r="E35" s="138">
        <v>0</v>
      </c>
      <c r="F35" s="135"/>
      <c r="G35" s="4"/>
      <c r="H35" s="4"/>
      <c r="I35" s="4"/>
      <c r="J35" s="4"/>
    </row>
    <row r="36" spans="1:10">
      <c r="A36" s="133"/>
      <c r="B36" s="134"/>
      <c r="C36" s="134"/>
      <c r="D36" s="134"/>
      <c r="E36" s="138">
        <v>0</v>
      </c>
      <c r="F36" s="135"/>
      <c r="G36" s="10"/>
      <c r="H36" s="10"/>
      <c r="I36" s="10"/>
      <c r="J36" s="10"/>
    </row>
    <row r="37" spans="1:10">
      <c r="A37" s="146" t="s">
        <v>83</v>
      </c>
      <c r="B37" s="531" t="s">
        <v>84</v>
      </c>
      <c r="C37" s="531"/>
      <c r="D37" s="531"/>
      <c r="E37" s="143">
        <v>8</v>
      </c>
      <c r="F37" s="144">
        <f>SUM(E38:E41)</f>
        <v>0</v>
      </c>
      <c r="G37" s="10"/>
      <c r="H37" s="10"/>
      <c r="I37" s="10"/>
      <c r="J37" s="10"/>
    </row>
    <row r="38" spans="1:10">
      <c r="A38" s="133"/>
      <c r="B38" s="134" t="s">
        <v>52</v>
      </c>
      <c r="C38" s="134"/>
      <c r="D38" s="134"/>
      <c r="E38" s="138">
        <v>0</v>
      </c>
      <c r="F38" s="135"/>
      <c r="G38" s="10"/>
      <c r="H38" s="10"/>
      <c r="I38" s="10"/>
      <c r="J38" s="10"/>
    </row>
    <row r="39" spans="1:10">
      <c r="A39" s="133"/>
      <c r="B39" s="134" t="s">
        <v>53</v>
      </c>
      <c r="C39" s="134"/>
      <c r="D39" s="134"/>
      <c r="E39" s="138">
        <v>0</v>
      </c>
      <c r="F39" s="135"/>
      <c r="G39" s="10"/>
      <c r="H39" s="10"/>
      <c r="I39" s="10"/>
      <c r="J39" s="10"/>
    </row>
    <row r="40" spans="1:10">
      <c r="A40" s="133"/>
      <c r="B40" s="134" t="s">
        <v>54</v>
      </c>
      <c r="C40" s="134"/>
      <c r="D40" s="134"/>
      <c r="E40" s="138">
        <v>0</v>
      </c>
      <c r="F40" s="135"/>
      <c r="G40" s="4"/>
      <c r="H40" s="4"/>
      <c r="I40" s="4"/>
      <c r="J40" s="4"/>
    </row>
    <row r="41" spans="1:10">
      <c r="A41" s="133"/>
      <c r="B41" s="134" t="s">
        <v>55</v>
      </c>
      <c r="C41" s="134"/>
      <c r="D41" s="134"/>
      <c r="E41" s="138">
        <v>0</v>
      </c>
      <c r="F41" s="135"/>
      <c r="G41" s="9"/>
      <c r="H41" s="9"/>
      <c r="I41" s="9"/>
      <c r="J41" s="9"/>
    </row>
    <row r="42" spans="1:10">
      <c r="A42" s="146" t="s">
        <v>85</v>
      </c>
      <c r="B42" s="531" t="s">
        <v>86</v>
      </c>
      <c r="C42" s="531"/>
      <c r="D42" s="531"/>
      <c r="E42" s="143">
        <v>5</v>
      </c>
      <c r="F42" s="144">
        <f>SUM(E43:E46)</f>
        <v>0</v>
      </c>
      <c r="G42" s="9"/>
      <c r="H42" s="9"/>
      <c r="I42" s="9"/>
      <c r="J42" s="9"/>
    </row>
    <row r="43" spans="1:10">
      <c r="A43" s="133"/>
      <c r="B43" s="134" t="s">
        <v>52</v>
      </c>
      <c r="C43" s="134"/>
      <c r="D43" s="134"/>
      <c r="E43" s="138">
        <v>0</v>
      </c>
      <c r="F43" s="135"/>
      <c r="G43" s="10"/>
      <c r="H43" s="10"/>
      <c r="I43" s="10"/>
      <c r="J43" s="10"/>
    </row>
    <row r="44" spans="1:10">
      <c r="A44" s="133"/>
      <c r="B44" s="134" t="s">
        <v>53</v>
      </c>
      <c r="C44" s="134"/>
      <c r="D44" s="134"/>
      <c r="E44" s="138">
        <v>0</v>
      </c>
      <c r="F44" s="135"/>
      <c r="G44" s="10"/>
      <c r="H44" s="10"/>
      <c r="I44" s="10"/>
      <c r="J44" s="10"/>
    </row>
    <row r="45" spans="1:10">
      <c r="A45" s="133"/>
      <c r="B45" s="134" t="s">
        <v>54</v>
      </c>
      <c r="C45" s="134"/>
      <c r="D45" s="134"/>
      <c r="E45" s="138">
        <v>0</v>
      </c>
      <c r="F45" s="135"/>
      <c r="G45" s="4"/>
      <c r="H45" s="4"/>
      <c r="I45" s="4"/>
      <c r="J45" s="4"/>
    </row>
    <row r="46" spans="1:10">
      <c r="A46" s="133"/>
      <c r="B46" s="134" t="s">
        <v>55</v>
      </c>
      <c r="C46" s="134"/>
      <c r="D46" s="134"/>
      <c r="E46" s="138">
        <v>0</v>
      </c>
      <c r="F46" s="135"/>
      <c r="G46" s="4"/>
      <c r="H46" s="4"/>
      <c r="I46" s="4"/>
      <c r="J46" s="4"/>
    </row>
    <row r="47" spans="1:10">
      <c r="A47" s="130"/>
      <c r="B47" s="131"/>
      <c r="C47" s="131"/>
      <c r="D47" s="131"/>
      <c r="E47" s="139"/>
      <c r="F47" s="132"/>
    </row>
    <row r="48" spans="1:10">
      <c r="A48" s="130"/>
      <c r="B48" s="131"/>
      <c r="C48" s="131"/>
      <c r="D48" s="131"/>
      <c r="E48" s="139"/>
      <c r="F48" s="132"/>
    </row>
    <row r="49" spans="1:6">
      <c r="A49" s="130"/>
      <c r="B49" s="131"/>
      <c r="C49" s="131"/>
      <c r="D49" s="131"/>
      <c r="E49" s="139"/>
      <c r="F49" s="132"/>
    </row>
    <row r="50" spans="1:6">
      <c r="A50" s="130"/>
      <c r="B50" s="131"/>
      <c r="C50" s="131"/>
      <c r="D50" s="131"/>
      <c r="E50" s="139"/>
      <c r="F50" s="132"/>
    </row>
    <row r="51" spans="1:6">
      <c r="A51" s="54"/>
      <c r="B51" s="55"/>
      <c r="C51" s="55"/>
      <c r="D51" s="55"/>
      <c r="E51" s="140"/>
      <c r="F51" s="56"/>
    </row>
  </sheetData>
  <mergeCells count="12">
    <mergeCell ref="F1:F2"/>
    <mergeCell ref="E1:E2"/>
    <mergeCell ref="B42:D42"/>
    <mergeCell ref="B37:D37"/>
    <mergeCell ref="B32:D32"/>
    <mergeCell ref="B1:D1"/>
    <mergeCell ref="B20:D20"/>
    <mergeCell ref="B15:D15"/>
    <mergeCell ref="B27:D27"/>
    <mergeCell ref="B25:D25"/>
    <mergeCell ref="B10:D10"/>
    <mergeCell ref="B5:D5"/>
  </mergeCells>
  <pageMargins left="0.78740157480314998" right="0.27559055118110198" top="0.98425196850393704" bottom="0.59055118110236204" header="0.59055118110236204" footer="0.27559055118110198"/>
  <pageSetup paperSize="9" scale="53" fitToHeight="3" orientation="portrait" verticalDpi="0" r:id="rId1"/>
  <headerFooter>
    <oddHeader>&amp;C&amp;"Times New Roman Kalın,Kalın"&amp;16&amp;K000000&amp;A</oddHeader>
    <oddFooter>&amp;R&amp;"Calibri,Normal"&amp;K000000&amp;P&amp;N</oddFooter>
    <firstHeader xml:space="preserve">&amp;C&amp;"Calibri,Normal"&amp;K000000Prof. Dr. Ali GÜROL </firstHeader>
    <firstFooter>&amp;R&amp;"Calibri,Normal"&amp;K000000&amp;P&amp;N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ABF24-B34C-DF4A-83AC-B6241EB02316}">
  <sheetPr>
    <pageSetUpPr fitToPage="1"/>
  </sheetPr>
  <dimension ref="A1:K79"/>
  <sheetViews>
    <sheetView showWhiteSpace="0" view="pageBreakPreview" topLeftCell="B1" zoomScale="125" zoomScaleNormal="100" zoomScaleSheetLayoutView="125" workbookViewId="0">
      <selection activeCell="H2" sqref="H2"/>
    </sheetView>
  </sheetViews>
  <sheetFormatPr defaultColWidth="11" defaultRowHeight="15.75"/>
  <cols>
    <col min="1" max="1" width="11" style="37"/>
    <col min="2" max="2" width="79.5" style="37" customWidth="1"/>
    <col min="3" max="3" width="13.5" style="68" bestFit="1" customWidth="1"/>
    <col min="4" max="4" width="8.375" style="68" customWidth="1"/>
    <col min="5" max="5" width="16.875" style="68" customWidth="1"/>
    <col min="6" max="6" width="17.125" style="157" customWidth="1"/>
    <col min="7" max="7" width="21" style="69" customWidth="1"/>
    <col min="8" max="8" width="16.125" style="46" customWidth="1"/>
  </cols>
  <sheetData>
    <row r="1" spans="1:11" ht="38.1" customHeight="1">
      <c r="A1" s="536" t="s">
        <v>13</v>
      </c>
      <c r="B1" s="537" t="s">
        <v>14</v>
      </c>
      <c r="C1" s="158"/>
      <c r="D1" s="158"/>
      <c r="E1" s="158"/>
      <c r="F1" s="538" t="s">
        <v>28</v>
      </c>
      <c r="G1" s="538" t="s">
        <v>452</v>
      </c>
      <c r="H1" s="171" t="s">
        <v>29</v>
      </c>
      <c r="I1" s="169"/>
      <c r="J1" s="4"/>
      <c r="K1" s="4"/>
    </row>
    <row r="2" spans="1:11" ht="23.1" customHeight="1">
      <c r="A2" s="536"/>
      <c r="B2" s="537"/>
      <c r="C2" s="158"/>
      <c r="D2" s="158"/>
      <c r="E2" s="158"/>
      <c r="F2" s="538"/>
      <c r="G2" s="538"/>
      <c r="H2" s="419">
        <f>SUM(G5:G90)</f>
        <v>0</v>
      </c>
      <c r="I2" s="170"/>
      <c r="J2" s="4"/>
      <c r="K2" s="4"/>
    </row>
    <row r="3" spans="1:11" ht="18" customHeight="1">
      <c r="A3" s="159" t="s">
        <v>88</v>
      </c>
      <c r="B3" s="160" t="s">
        <v>117</v>
      </c>
      <c r="C3" s="161"/>
      <c r="D3" s="161"/>
      <c r="E3" s="161"/>
      <c r="F3" s="162"/>
      <c r="G3" s="162"/>
      <c r="H3" s="420"/>
      <c r="I3" s="170"/>
    </row>
    <row r="4" spans="1:11">
      <c r="A4" s="51"/>
      <c r="B4" s="47"/>
      <c r="C4" s="57"/>
      <c r="D4" s="57"/>
      <c r="E4" s="57"/>
      <c r="F4" s="152"/>
      <c r="G4" s="48"/>
      <c r="H4" s="168"/>
      <c r="I4" s="4"/>
    </row>
    <row r="5" spans="1:11" ht="33.950000000000003" customHeight="1">
      <c r="A5" s="163" t="s">
        <v>89</v>
      </c>
      <c r="B5" s="535" t="s">
        <v>87</v>
      </c>
      <c r="C5" s="535"/>
      <c r="D5" s="535"/>
      <c r="E5" s="535"/>
      <c r="F5" s="164">
        <v>40</v>
      </c>
      <c r="G5" s="164">
        <f>SUM(F6:F9)</f>
        <v>0</v>
      </c>
      <c r="H5" s="168"/>
      <c r="I5" s="4"/>
    </row>
    <row r="6" spans="1:11" s="23" customFormat="1">
      <c r="A6" s="58"/>
      <c r="B6" s="49"/>
      <c r="C6" s="59"/>
      <c r="D6" s="59"/>
      <c r="E6" s="59"/>
      <c r="F6" s="153">
        <v>0</v>
      </c>
      <c r="G6" s="50"/>
      <c r="H6" s="59"/>
      <c r="I6" s="24"/>
    </row>
    <row r="7" spans="1:11" s="23" customFormat="1">
      <c r="A7" s="58"/>
      <c r="B7" s="49"/>
      <c r="C7" s="59"/>
      <c r="D7" s="59"/>
      <c r="E7" s="59"/>
      <c r="F7" s="153">
        <v>0</v>
      </c>
      <c r="G7" s="50"/>
      <c r="H7" s="59"/>
      <c r="I7" s="24"/>
    </row>
    <row r="8" spans="1:11" s="23" customFormat="1">
      <c r="A8" s="58"/>
      <c r="B8" s="49"/>
      <c r="C8" s="59"/>
      <c r="D8" s="59"/>
      <c r="E8" s="59"/>
      <c r="F8" s="153">
        <v>0</v>
      </c>
      <c r="G8" s="50"/>
      <c r="H8" s="59"/>
      <c r="I8" s="24"/>
    </row>
    <row r="9" spans="1:11" s="23" customFormat="1">
      <c r="A9" s="58"/>
      <c r="B9" s="49"/>
      <c r="C9" s="59"/>
      <c r="D9" s="59"/>
      <c r="E9" s="59"/>
      <c r="F9" s="153">
        <v>0</v>
      </c>
      <c r="G9" s="50"/>
      <c r="H9" s="59"/>
      <c r="I9" s="24"/>
    </row>
    <row r="10" spans="1:11" ht="33.950000000000003" customHeight="1">
      <c r="A10" s="163" t="s">
        <v>90</v>
      </c>
      <c r="B10" s="535" t="s">
        <v>101</v>
      </c>
      <c r="C10" s="535"/>
      <c r="D10" s="535"/>
      <c r="E10" s="535"/>
      <c r="F10" s="164">
        <v>6</v>
      </c>
      <c r="G10" s="164">
        <f>SUM(F11:F14)</f>
        <v>0</v>
      </c>
      <c r="H10" s="168"/>
      <c r="I10" s="4"/>
    </row>
    <row r="11" spans="1:11" s="23" customFormat="1">
      <c r="A11" s="58"/>
      <c r="B11" s="49"/>
      <c r="C11" s="59"/>
      <c r="D11" s="59"/>
      <c r="E11" s="59"/>
      <c r="F11" s="153">
        <v>0</v>
      </c>
      <c r="G11" s="50"/>
      <c r="H11" s="59"/>
      <c r="I11" s="24"/>
    </row>
    <row r="12" spans="1:11" s="23" customFormat="1">
      <c r="A12" s="58"/>
      <c r="B12" s="49"/>
      <c r="C12" s="59"/>
      <c r="D12" s="59"/>
      <c r="E12" s="59"/>
      <c r="F12" s="153">
        <v>0</v>
      </c>
      <c r="G12" s="50"/>
      <c r="H12" s="59"/>
      <c r="I12" s="24"/>
    </row>
    <row r="13" spans="1:11" s="23" customFormat="1">
      <c r="A13" s="58"/>
      <c r="B13" s="49"/>
      <c r="C13" s="59"/>
      <c r="D13" s="59"/>
      <c r="E13" s="59"/>
      <c r="F13" s="153">
        <v>0</v>
      </c>
      <c r="G13" s="50"/>
      <c r="H13" s="59"/>
      <c r="I13" s="24"/>
    </row>
    <row r="14" spans="1:11" s="23" customFormat="1">
      <c r="A14" s="58"/>
      <c r="B14" s="49"/>
      <c r="C14" s="59"/>
      <c r="D14" s="59"/>
      <c r="E14" s="59"/>
      <c r="F14" s="153">
        <v>0</v>
      </c>
      <c r="G14" s="50"/>
      <c r="H14" s="59"/>
      <c r="I14" s="24"/>
    </row>
    <row r="15" spans="1:11" ht="33.950000000000003" customHeight="1">
      <c r="A15" s="163" t="s">
        <v>91</v>
      </c>
      <c r="B15" s="535" t="s">
        <v>102</v>
      </c>
      <c r="C15" s="535"/>
      <c r="D15" s="535"/>
      <c r="E15" s="535"/>
      <c r="F15" s="164">
        <v>20</v>
      </c>
      <c r="G15" s="164">
        <f>SUM(F16:F19)</f>
        <v>0</v>
      </c>
      <c r="H15" s="168"/>
      <c r="I15" s="4"/>
    </row>
    <row r="16" spans="1:11" s="23" customFormat="1">
      <c r="A16" s="58"/>
      <c r="B16" s="49"/>
      <c r="C16" s="59"/>
      <c r="D16" s="59"/>
      <c r="E16" s="59"/>
      <c r="F16" s="153">
        <v>0</v>
      </c>
      <c r="G16" s="50"/>
      <c r="H16" s="59"/>
      <c r="I16" s="24"/>
    </row>
    <row r="17" spans="1:9" s="23" customFormat="1">
      <c r="A17" s="58"/>
      <c r="B17" s="49"/>
      <c r="C17" s="59"/>
      <c r="D17" s="59"/>
      <c r="E17" s="59"/>
      <c r="F17" s="153">
        <v>0</v>
      </c>
      <c r="G17" s="50"/>
      <c r="H17" s="59"/>
      <c r="I17" s="24"/>
    </row>
    <row r="18" spans="1:9" s="23" customFormat="1">
      <c r="A18" s="58"/>
      <c r="B18" s="49"/>
      <c r="C18" s="59"/>
      <c r="D18" s="59"/>
      <c r="E18" s="59"/>
      <c r="F18" s="153">
        <v>0</v>
      </c>
      <c r="G18" s="50"/>
      <c r="H18" s="59"/>
      <c r="I18" s="24"/>
    </row>
    <row r="19" spans="1:9" s="23" customFormat="1">
      <c r="A19" s="58"/>
      <c r="B19" s="49"/>
      <c r="C19" s="59"/>
      <c r="D19" s="59"/>
      <c r="E19" s="59"/>
      <c r="F19" s="153">
        <v>0</v>
      </c>
      <c r="G19" s="50"/>
      <c r="H19" s="59"/>
      <c r="I19" s="24"/>
    </row>
    <row r="20" spans="1:9" ht="33.950000000000003" customHeight="1">
      <c r="A20" s="163" t="s">
        <v>92</v>
      </c>
      <c r="B20" s="535" t="s">
        <v>103</v>
      </c>
      <c r="C20" s="535"/>
      <c r="D20" s="535"/>
      <c r="E20" s="535"/>
      <c r="F20" s="164">
        <v>3</v>
      </c>
      <c r="G20" s="164">
        <f>SUM(F21:F24)</f>
        <v>0</v>
      </c>
      <c r="H20" s="168"/>
      <c r="I20" s="4"/>
    </row>
    <row r="21" spans="1:9" s="23" customFormat="1">
      <c r="A21" s="58"/>
      <c r="B21" s="49"/>
      <c r="C21" s="59"/>
      <c r="D21" s="59"/>
      <c r="E21" s="59"/>
      <c r="F21" s="153">
        <v>0</v>
      </c>
      <c r="G21" s="50"/>
      <c r="H21" s="59"/>
      <c r="I21" s="24"/>
    </row>
    <row r="22" spans="1:9" s="23" customFormat="1">
      <c r="A22" s="58"/>
      <c r="B22" s="49"/>
      <c r="C22" s="59"/>
      <c r="D22" s="59"/>
      <c r="E22" s="59"/>
      <c r="F22" s="153">
        <v>0</v>
      </c>
      <c r="G22" s="50"/>
      <c r="H22" s="59"/>
      <c r="I22" s="24"/>
    </row>
    <row r="23" spans="1:9" s="23" customFormat="1">
      <c r="A23" s="58"/>
      <c r="B23" s="49"/>
      <c r="C23" s="59"/>
      <c r="D23" s="59"/>
      <c r="E23" s="59"/>
      <c r="F23" s="153">
        <v>0</v>
      </c>
      <c r="G23" s="50"/>
      <c r="H23" s="59"/>
      <c r="I23" s="24"/>
    </row>
    <row r="24" spans="1:9" s="23" customFormat="1">
      <c r="A24" s="58"/>
      <c r="B24" s="49"/>
      <c r="C24" s="59"/>
      <c r="D24" s="59"/>
      <c r="E24" s="59"/>
      <c r="F24" s="153">
        <v>0</v>
      </c>
      <c r="G24" s="50"/>
      <c r="H24" s="59"/>
      <c r="I24" s="24"/>
    </row>
    <row r="25" spans="1:9" ht="33.950000000000003" customHeight="1">
      <c r="A25" s="165" t="s">
        <v>93</v>
      </c>
      <c r="B25" s="535" t="s">
        <v>104</v>
      </c>
      <c r="C25" s="535"/>
      <c r="D25" s="535"/>
      <c r="E25" s="535"/>
      <c r="F25" s="164">
        <v>20</v>
      </c>
      <c r="G25" s="164">
        <f>SUM(F26:F29)</f>
        <v>0</v>
      </c>
      <c r="H25" s="168"/>
      <c r="I25" s="4"/>
    </row>
    <row r="26" spans="1:9" s="23" customFormat="1">
      <c r="A26" s="60"/>
      <c r="B26" s="49"/>
      <c r="C26" s="59"/>
      <c r="D26" s="59"/>
      <c r="E26" s="59"/>
      <c r="F26" s="153">
        <v>0</v>
      </c>
      <c r="G26" s="50"/>
      <c r="H26" s="59"/>
      <c r="I26" s="24"/>
    </row>
    <row r="27" spans="1:9" s="23" customFormat="1">
      <c r="A27" s="60"/>
      <c r="B27" s="49"/>
      <c r="C27" s="59"/>
      <c r="D27" s="59"/>
      <c r="E27" s="59"/>
      <c r="F27" s="153">
        <v>0</v>
      </c>
      <c r="G27" s="50"/>
      <c r="H27" s="59"/>
      <c r="I27" s="24"/>
    </row>
    <row r="28" spans="1:9" s="23" customFormat="1">
      <c r="A28" s="60"/>
      <c r="B28" s="49"/>
      <c r="C28" s="59"/>
      <c r="D28" s="59"/>
      <c r="E28" s="59"/>
      <c r="F28" s="153">
        <v>0</v>
      </c>
      <c r="G28" s="50"/>
      <c r="H28" s="59"/>
      <c r="I28" s="24"/>
    </row>
    <row r="29" spans="1:9" s="23" customFormat="1">
      <c r="A29" s="60"/>
      <c r="B29" s="49"/>
      <c r="C29" s="59"/>
      <c r="D29" s="59"/>
      <c r="E29" s="59"/>
      <c r="F29" s="153">
        <v>0</v>
      </c>
      <c r="G29" s="50"/>
      <c r="H29" s="59"/>
      <c r="I29" s="24"/>
    </row>
    <row r="30" spans="1:9" ht="33.950000000000003" customHeight="1">
      <c r="A30" s="165" t="s">
        <v>94</v>
      </c>
      <c r="B30" s="535" t="s">
        <v>105</v>
      </c>
      <c r="C30" s="535"/>
      <c r="D30" s="535"/>
      <c r="E30" s="535"/>
      <c r="F30" s="164">
        <v>3</v>
      </c>
      <c r="G30" s="164">
        <f>SUM(F31:F34)</f>
        <v>0</v>
      </c>
      <c r="H30" s="168"/>
      <c r="I30" s="4"/>
    </row>
    <row r="31" spans="1:9" s="23" customFormat="1">
      <c r="A31" s="60"/>
      <c r="B31" s="49"/>
      <c r="C31" s="59"/>
      <c r="D31" s="59"/>
      <c r="E31" s="59"/>
      <c r="F31" s="153">
        <v>0</v>
      </c>
      <c r="G31" s="50"/>
      <c r="H31" s="59"/>
      <c r="I31" s="24"/>
    </row>
    <row r="32" spans="1:9" s="23" customFormat="1">
      <c r="A32" s="60"/>
      <c r="B32" s="49"/>
      <c r="C32" s="59"/>
      <c r="D32" s="59"/>
      <c r="E32" s="59"/>
      <c r="F32" s="153">
        <v>0</v>
      </c>
      <c r="G32" s="50"/>
      <c r="H32" s="59"/>
      <c r="I32" s="24"/>
    </row>
    <row r="33" spans="1:9" s="23" customFormat="1">
      <c r="A33" s="60"/>
      <c r="B33" s="49"/>
      <c r="C33" s="59"/>
      <c r="D33" s="59"/>
      <c r="E33" s="59"/>
      <c r="F33" s="153">
        <v>0</v>
      </c>
      <c r="G33" s="50"/>
      <c r="H33" s="59"/>
      <c r="I33" s="24"/>
    </row>
    <row r="34" spans="1:9" s="23" customFormat="1">
      <c r="A34" s="60"/>
      <c r="B34" s="49"/>
      <c r="C34" s="59"/>
      <c r="D34" s="59"/>
      <c r="E34" s="59"/>
      <c r="F34" s="153">
        <v>0</v>
      </c>
      <c r="G34" s="50"/>
      <c r="H34" s="59"/>
      <c r="I34" s="24"/>
    </row>
    <row r="35" spans="1:9" ht="33.950000000000003" customHeight="1">
      <c r="A35" s="165" t="s">
        <v>95</v>
      </c>
      <c r="B35" s="535" t="s">
        <v>106</v>
      </c>
      <c r="C35" s="535"/>
      <c r="D35" s="535"/>
      <c r="E35" s="535"/>
      <c r="F35" s="164">
        <v>10</v>
      </c>
      <c r="G35" s="164">
        <f>SUM(F36:F39)</f>
        <v>0</v>
      </c>
      <c r="H35" s="168"/>
      <c r="I35" s="4"/>
    </row>
    <row r="36" spans="1:9" s="28" customFormat="1">
      <c r="A36" s="61"/>
      <c r="B36" s="62"/>
      <c r="C36" s="63"/>
      <c r="D36" s="63"/>
      <c r="E36" s="63"/>
      <c r="F36" s="154">
        <v>0</v>
      </c>
      <c r="G36" s="64"/>
      <c r="H36" s="63"/>
      <c r="I36" s="27"/>
    </row>
    <row r="37" spans="1:9" s="28" customFormat="1">
      <c r="A37" s="61"/>
      <c r="B37" s="62"/>
      <c r="C37" s="63"/>
      <c r="D37" s="63"/>
      <c r="E37" s="63"/>
      <c r="F37" s="154">
        <v>0</v>
      </c>
      <c r="G37" s="64"/>
      <c r="H37" s="63"/>
      <c r="I37" s="27"/>
    </row>
    <row r="38" spans="1:9" s="28" customFormat="1">
      <c r="A38" s="61"/>
      <c r="B38" s="62"/>
      <c r="C38" s="63"/>
      <c r="D38" s="63"/>
      <c r="E38" s="63"/>
      <c r="F38" s="154">
        <v>0</v>
      </c>
      <c r="G38" s="64"/>
      <c r="H38" s="63"/>
      <c r="I38" s="27"/>
    </row>
    <row r="39" spans="1:9" s="28" customFormat="1">
      <c r="A39" s="61"/>
      <c r="B39" s="62"/>
      <c r="C39" s="63"/>
      <c r="D39" s="63"/>
      <c r="E39" s="63"/>
      <c r="F39" s="154">
        <v>0</v>
      </c>
      <c r="G39" s="64"/>
      <c r="H39" s="63"/>
      <c r="I39" s="27"/>
    </row>
    <row r="40" spans="1:9" ht="33.950000000000003" customHeight="1">
      <c r="A40" s="165" t="s">
        <v>96</v>
      </c>
      <c r="B40" s="535" t="s">
        <v>107</v>
      </c>
      <c r="C40" s="535"/>
      <c r="D40" s="535"/>
      <c r="E40" s="535"/>
      <c r="F40" s="164">
        <v>2</v>
      </c>
      <c r="G40" s="164">
        <f>SUM(F41:F44)</f>
        <v>0</v>
      </c>
      <c r="H40" s="168"/>
      <c r="I40" s="4"/>
    </row>
    <row r="41" spans="1:9" s="23" customFormat="1">
      <c r="A41" s="60"/>
      <c r="B41" s="49"/>
      <c r="C41" s="59"/>
      <c r="D41" s="59"/>
      <c r="E41" s="59"/>
      <c r="F41" s="153">
        <v>0</v>
      </c>
      <c r="G41" s="50"/>
      <c r="H41" s="172"/>
      <c r="I41" s="26"/>
    </row>
    <row r="42" spans="1:9" s="23" customFormat="1">
      <c r="A42" s="60"/>
      <c r="B42" s="49"/>
      <c r="C42" s="59"/>
      <c r="D42" s="59"/>
      <c r="E42" s="59"/>
      <c r="F42" s="153">
        <v>0</v>
      </c>
      <c r="G42" s="50"/>
      <c r="H42" s="172"/>
      <c r="I42" s="26"/>
    </row>
    <row r="43" spans="1:9" s="23" customFormat="1">
      <c r="A43" s="60"/>
      <c r="B43" s="49"/>
      <c r="C43" s="59"/>
      <c r="D43" s="59"/>
      <c r="E43" s="59"/>
      <c r="F43" s="153">
        <v>0</v>
      </c>
      <c r="G43" s="50"/>
      <c r="H43" s="59"/>
      <c r="I43" s="24"/>
    </row>
    <row r="44" spans="1:9" s="23" customFormat="1">
      <c r="A44" s="60"/>
      <c r="B44" s="49"/>
      <c r="C44" s="59"/>
      <c r="D44" s="59"/>
      <c r="E44" s="59"/>
      <c r="F44" s="153">
        <v>0</v>
      </c>
      <c r="G44" s="50"/>
      <c r="H44" s="59"/>
      <c r="I44" s="24"/>
    </row>
    <row r="45" spans="1:9" ht="33.950000000000003" customHeight="1">
      <c r="A45" s="165" t="s">
        <v>97</v>
      </c>
      <c r="B45" s="535" t="s">
        <v>108</v>
      </c>
      <c r="C45" s="535"/>
      <c r="D45" s="535"/>
      <c r="E45" s="535"/>
      <c r="F45" s="164">
        <v>10</v>
      </c>
      <c r="G45" s="164">
        <f>SUM(F46:F49)</f>
        <v>0</v>
      </c>
      <c r="H45" s="168"/>
      <c r="I45" s="4"/>
    </row>
    <row r="46" spans="1:9" s="23" customFormat="1">
      <c r="A46" s="60"/>
      <c r="B46" s="49"/>
      <c r="C46" s="59"/>
      <c r="D46" s="59"/>
      <c r="E46" s="59"/>
      <c r="F46" s="153">
        <v>0</v>
      </c>
      <c r="G46" s="50"/>
      <c r="H46" s="59"/>
      <c r="I46" s="24"/>
    </row>
    <row r="47" spans="1:9" s="23" customFormat="1">
      <c r="A47" s="60"/>
      <c r="B47" s="49"/>
      <c r="C47" s="59"/>
      <c r="D47" s="59"/>
      <c r="E47" s="59"/>
      <c r="F47" s="153">
        <v>0</v>
      </c>
      <c r="G47" s="50"/>
      <c r="H47" s="59"/>
      <c r="I47" s="24"/>
    </row>
    <row r="48" spans="1:9" s="23" customFormat="1">
      <c r="A48" s="60"/>
      <c r="B48" s="49"/>
      <c r="C48" s="59"/>
      <c r="D48" s="59"/>
      <c r="E48" s="59"/>
      <c r="F48" s="153">
        <v>0</v>
      </c>
      <c r="G48" s="50"/>
      <c r="H48" s="59"/>
      <c r="I48" s="24"/>
    </row>
    <row r="49" spans="1:9" s="23" customFormat="1">
      <c r="A49" s="60"/>
      <c r="B49" s="49"/>
      <c r="C49" s="59"/>
      <c r="D49" s="59"/>
      <c r="E49" s="59"/>
      <c r="F49" s="153">
        <v>0</v>
      </c>
      <c r="G49" s="50"/>
      <c r="H49" s="59"/>
      <c r="I49" s="24"/>
    </row>
    <row r="50" spans="1:9" ht="33.950000000000003" customHeight="1">
      <c r="A50" s="165" t="s">
        <v>98</v>
      </c>
      <c r="B50" s="535" t="s">
        <v>109</v>
      </c>
      <c r="C50" s="535"/>
      <c r="D50" s="535"/>
      <c r="E50" s="535"/>
      <c r="F50" s="164">
        <v>6</v>
      </c>
      <c r="G50" s="164">
        <f>SUM(F51:F54)</f>
        <v>0</v>
      </c>
      <c r="H50" s="168"/>
      <c r="I50" s="4"/>
    </row>
    <row r="51" spans="1:9">
      <c r="A51" s="45"/>
      <c r="B51" s="52"/>
      <c r="C51" s="65"/>
      <c r="D51" s="65"/>
      <c r="E51" s="65"/>
      <c r="F51" s="155">
        <v>0</v>
      </c>
      <c r="G51" s="53"/>
      <c r="H51" s="65"/>
      <c r="I51" s="10"/>
    </row>
    <row r="52" spans="1:9">
      <c r="A52" s="45"/>
      <c r="B52" s="52"/>
      <c r="C52" s="65"/>
      <c r="D52" s="65"/>
      <c r="E52" s="65"/>
      <c r="F52" s="155">
        <v>0</v>
      </c>
      <c r="G52" s="53"/>
      <c r="H52" s="65"/>
      <c r="I52" s="10"/>
    </row>
    <row r="53" spans="1:9">
      <c r="A53" s="45"/>
      <c r="B53" s="52"/>
      <c r="C53" s="65"/>
      <c r="D53" s="65"/>
      <c r="E53" s="65"/>
      <c r="F53" s="155">
        <v>0</v>
      </c>
      <c r="G53" s="53"/>
      <c r="H53" s="65"/>
      <c r="I53" s="10"/>
    </row>
    <row r="54" spans="1:9">
      <c r="A54" s="45"/>
      <c r="B54" s="52"/>
      <c r="C54" s="65"/>
      <c r="D54" s="65"/>
      <c r="E54" s="65"/>
      <c r="F54" s="155">
        <v>0</v>
      </c>
      <c r="G54" s="53"/>
      <c r="H54" s="65"/>
      <c r="I54" s="10"/>
    </row>
    <row r="55" spans="1:9" ht="33.950000000000003" customHeight="1">
      <c r="A55" s="165" t="s">
        <v>99</v>
      </c>
      <c r="B55" s="535" t="s">
        <v>110</v>
      </c>
      <c r="C55" s="535"/>
      <c r="D55" s="535"/>
      <c r="E55" s="535"/>
      <c r="F55" s="164">
        <v>5</v>
      </c>
      <c r="G55" s="164">
        <f>SUM(F56:F59)</f>
        <v>0</v>
      </c>
      <c r="H55" s="168"/>
      <c r="I55" s="4"/>
    </row>
    <row r="56" spans="1:9" s="23" customFormat="1">
      <c r="A56" s="60"/>
      <c r="B56" s="49"/>
      <c r="C56" s="59"/>
      <c r="D56" s="59"/>
      <c r="E56" s="59"/>
      <c r="F56" s="153">
        <v>0</v>
      </c>
      <c r="G56" s="50"/>
      <c r="H56" s="59"/>
      <c r="I56" s="24"/>
    </row>
    <row r="57" spans="1:9" s="23" customFormat="1">
      <c r="A57" s="60"/>
      <c r="B57" s="49"/>
      <c r="C57" s="59"/>
      <c r="D57" s="59"/>
      <c r="E57" s="59"/>
      <c r="F57" s="153">
        <v>0</v>
      </c>
      <c r="G57" s="50"/>
      <c r="H57" s="59"/>
      <c r="I57" s="24"/>
    </row>
    <row r="58" spans="1:9" s="23" customFormat="1">
      <c r="A58" s="60"/>
      <c r="B58" s="49"/>
      <c r="C58" s="59"/>
      <c r="D58" s="59"/>
      <c r="E58" s="59"/>
      <c r="F58" s="153">
        <v>0</v>
      </c>
      <c r="G58" s="50"/>
      <c r="H58" s="59"/>
      <c r="I58" s="24"/>
    </row>
    <row r="59" spans="1:9" s="23" customFormat="1">
      <c r="A59" s="60"/>
      <c r="B59" s="49"/>
      <c r="C59" s="59"/>
      <c r="D59" s="59"/>
      <c r="E59" s="59"/>
      <c r="F59" s="153">
        <v>0</v>
      </c>
      <c r="G59" s="50"/>
      <c r="H59" s="59"/>
      <c r="I59" s="24"/>
    </row>
    <row r="60" spans="1:9" ht="33.950000000000003" customHeight="1">
      <c r="A60" s="165" t="s">
        <v>100</v>
      </c>
      <c r="B60" s="535" t="s">
        <v>111</v>
      </c>
      <c r="C60" s="535"/>
      <c r="D60" s="535"/>
      <c r="E60" s="535"/>
      <c r="F60" s="164">
        <v>3</v>
      </c>
      <c r="G60" s="164">
        <f>SUM(F61:F64)</f>
        <v>0</v>
      </c>
      <c r="H60" s="168"/>
      <c r="I60" s="4"/>
    </row>
    <row r="61" spans="1:9" s="23" customFormat="1">
      <c r="A61" s="60"/>
      <c r="B61" s="49"/>
      <c r="C61" s="59"/>
      <c r="D61" s="59"/>
      <c r="E61" s="59"/>
      <c r="F61" s="153">
        <v>0</v>
      </c>
      <c r="G61" s="50"/>
      <c r="H61" s="172"/>
      <c r="I61" s="26"/>
    </row>
    <row r="62" spans="1:9" s="23" customFormat="1">
      <c r="A62" s="60"/>
      <c r="B62" s="49"/>
      <c r="C62" s="59"/>
      <c r="D62" s="59"/>
      <c r="E62" s="59"/>
      <c r="F62" s="153">
        <v>0</v>
      </c>
      <c r="G62" s="50"/>
      <c r="H62" s="172"/>
      <c r="I62" s="26"/>
    </row>
    <row r="63" spans="1:9" s="23" customFormat="1">
      <c r="A63" s="60"/>
      <c r="B63" s="49"/>
      <c r="C63" s="59"/>
      <c r="D63" s="59"/>
      <c r="E63" s="59"/>
      <c r="F63" s="153">
        <v>0</v>
      </c>
      <c r="G63" s="50"/>
      <c r="H63" s="59"/>
      <c r="I63" s="24"/>
    </row>
    <row r="64" spans="1:9" s="23" customFormat="1">
      <c r="A64" s="60"/>
      <c r="B64" s="49"/>
      <c r="C64" s="59"/>
      <c r="D64" s="59"/>
      <c r="E64" s="59"/>
      <c r="F64" s="153">
        <v>0</v>
      </c>
      <c r="G64" s="50"/>
      <c r="H64" s="59"/>
      <c r="I64" s="24"/>
    </row>
    <row r="65" spans="1:9" ht="18">
      <c r="A65" s="159" t="s">
        <v>112</v>
      </c>
      <c r="B65" s="166" t="s">
        <v>345</v>
      </c>
      <c r="C65" s="167"/>
      <c r="D65" s="167"/>
      <c r="E65" s="167"/>
      <c r="F65" s="162"/>
      <c r="G65" s="162"/>
      <c r="H65" s="65"/>
      <c r="I65" s="8"/>
    </row>
    <row r="66" spans="1:9">
      <c r="A66" s="51"/>
      <c r="B66" s="47"/>
      <c r="C66" s="57"/>
      <c r="D66" s="57"/>
      <c r="E66" s="57"/>
      <c r="F66" s="152"/>
      <c r="G66" s="48"/>
      <c r="H66" s="65"/>
      <c r="I66" s="8"/>
    </row>
    <row r="67" spans="1:9" ht="33.950000000000003" customHeight="1">
      <c r="A67" s="163" t="s">
        <v>113</v>
      </c>
      <c r="B67" s="535" t="s">
        <v>115</v>
      </c>
      <c r="C67" s="535"/>
      <c r="D67" s="535"/>
      <c r="E67" s="535"/>
      <c r="F67" s="164">
        <v>30</v>
      </c>
      <c r="G67" s="164">
        <f>SUM(F68:F71)</f>
        <v>0</v>
      </c>
      <c r="H67" s="65"/>
      <c r="I67" s="8"/>
    </row>
    <row r="68" spans="1:9" s="23" customFormat="1">
      <c r="A68" s="58"/>
      <c r="B68" s="49"/>
      <c r="C68" s="59"/>
      <c r="D68" s="59"/>
      <c r="E68" s="59"/>
      <c r="F68" s="153">
        <v>0</v>
      </c>
      <c r="G68" s="50"/>
      <c r="H68" s="59"/>
      <c r="I68" s="24"/>
    </row>
    <row r="69" spans="1:9" s="23" customFormat="1">
      <c r="A69" s="58"/>
      <c r="B69" s="49"/>
      <c r="C69" s="59"/>
      <c r="D69" s="59"/>
      <c r="E69" s="59"/>
      <c r="F69" s="153">
        <v>0</v>
      </c>
      <c r="G69" s="50"/>
      <c r="H69" s="59"/>
      <c r="I69" s="24"/>
    </row>
    <row r="70" spans="1:9" s="23" customFormat="1">
      <c r="A70" s="58"/>
      <c r="B70" s="49"/>
      <c r="C70" s="59"/>
      <c r="D70" s="59"/>
      <c r="E70" s="59"/>
      <c r="F70" s="153">
        <v>0</v>
      </c>
      <c r="G70" s="50"/>
      <c r="H70" s="59"/>
      <c r="I70" s="24"/>
    </row>
    <row r="71" spans="1:9" s="23" customFormat="1">
      <c r="A71" s="58"/>
      <c r="B71" s="49"/>
      <c r="C71" s="59"/>
      <c r="D71" s="59"/>
      <c r="E71" s="59"/>
      <c r="F71" s="153">
        <v>0</v>
      </c>
      <c r="G71" s="50"/>
      <c r="H71" s="59"/>
      <c r="I71" s="24"/>
    </row>
    <row r="72" spans="1:9" ht="33.950000000000003" customHeight="1">
      <c r="A72" s="163" t="s">
        <v>114</v>
      </c>
      <c r="B72" s="535" t="s">
        <v>116</v>
      </c>
      <c r="C72" s="535"/>
      <c r="D72" s="535"/>
      <c r="E72" s="535"/>
      <c r="F72" s="164">
        <v>20</v>
      </c>
      <c r="G72" s="164">
        <f>SUM(F73:F76)</f>
        <v>0</v>
      </c>
      <c r="H72" s="65"/>
      <c r="I72" s="8"/>
    </row>
    <row r="73" spans="1:9" s="23" customFormat="1">
      <c r="A73" s="58"/>
      <c r="B73" s="49"/>
      <c r="C73" s="59"/>
      <c r="D73" s="59"/>
      <c r="E73" s="59"/>
      <c r="F73" s="153">
        <v>0</v>
      </c>
      <c r="G73" s="50"/>
      <c r="H73" s="59"/>
      <c r="I73" s="24"/>
    </row>
    <row r="74" spans="1:9" s="23" customFormat="1">
      <c r="A74" s="58"/>
      <c r="B74" s="49"/>
      <c r="C74" s="59"/>
      <c r="D74" s="59"/>
      <c r="E74" s="59"/>
      <c r="F74" s="153">
        <v>0</v>
      </c>
      <c r="G74" s="50"/>
      <c r="H74" s="59"/>
      <c r="I74" s="24"/>
    </row>
    <row r="75" spans="1:9" s="23" customFormat="1">
      <c r="A75" s="58"/>
      <c r="B75" s="49"/>
      <c r="C75" s="59"/>
      <c r="D75" s="59"/>
      <c r="E75" s="59"/>
      <c r="F75" s="153">
        <v>0</v>
      </c>
      <c r="G75" s="50"/>
      <c r="H75" s="59"/>
      <c r="I75" s="24"/>
    </row>
    <row r="76" spans="1:9" s="23" customFormat="1">
      <c r="A76" s="58"/>
      <c r="B76" s="49"/>
      <c r="C76" s="59"/>
      <c r="D76" s="59"/>
      <c r="E76" s="59"/>
      <c r="F76" s="153">
        <v>0</v>
      </c>
      <c r="G76" s="50"/>
      <c r="H76" s="59"/>
      <c r="I76" s="24"/>
    </row>
    <row r="77" spans="1:9">
      <c r="A77" s="38"/>
      <c r="B77" s="38"/>
      <c r="C77" s="66"/>
      <c r="D77" s="66"/>
      <c r="E77" s="66"/>
      <c r="F77" s="156"/>
      <c r="G77" s="67"/>
    </row>
    <row r="78" spans="1:9">
      <c r="A78" s="38"/>
      <c r="B78" s="38"/>
      <c r="C78" s="66"/>
      <c r="D78" s="66"/>
      <c r="E78" s="66"/>
      <c r="F78" s="156"/>
      <c r="G78" s="67"/>
    </row>
    <row r="79" spans="1:9">
      <c r="A79" s="38"/>
      <c r="B79" s="38"/>
      <c r="C79" s="66"/>
      <c r="D79" s="66"/>
      <c r="E79" s="66"/>
      <c r="F79" s="156"/>
      <c r="G79" s="67"/>
    </row>
  </sheetData>
  <mergeCells count="18">
    <mergeCell ref="A1:A2"/>
    <mergeCell ref="B1:B2"/>
    <mergeCell ref="F1:F2"/>
    <mergeCell ref="B10:E10"/>
    <mergeCell ref="G1:G2"/>
    <mergeCell ref="B5:E5"/>
    <mergeCell ref="B67:E67"/>
    <mergeCell ref="B72:E72"/>
    <mergeCell ref="B35:E35"/>
    <mergeCell ref="B40:E40"/>
    <mergeCell ref="B45:E45"/>
    <mergeCell ref="B50:E50"/>
    <mergeCell ref="B55:E55"/>
    <mergeCell ref="B15:E15"/>
    <mergeCell ref="B20:E20"/>
    <mergeCell ref="B25:E25"/>
    <mergeCell ref="B30:E30"/>
    <mergeCell ref="B60:E60"/>
  </mergeCells>
  <pageMargins left="0.78740157480314998" right="0.27559055118110198" top="0.98425196850393704" bottom="0.59055118110236204" header="0.59055118110236204" footer="0.27559055118110198"/>
  <pageSetup paperSize="9" scale="45" fitToHeight="3" orientation="portrait" r:id="rId1"/>
  <headerFooter>
    <oddHeader>&amp;C&amp;"Times New Roman Kalın,Kalın"&amp;16&amp;K000000&amp;A</oddHeader>
    <oddFooter>&amp;R&amp;"Calibri,Normal"&amp;K000000&amp;P&amp;N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EE38-410C-AF44-B346-304C43562BB4}">
  <sheetPr>
    <pageSetUpPr fitToPage="1"/>
  </sheetPr>
  <dimension ref="A1:Q306"/>
  <sheetViews>
    <sheetView topLeftCell="A197" zoomScaleNormal="100" workbookViewId="0">
      <selection activeCell="D234" sqref="D234"/>
    </sheetView>
  </sheetViews>
  <sheetFormatPr defaultColWidth="11" defaultRowHeight="15.75"/>
  <cols>
    <col min="1" max="1" width="12.875" style="102" customWidth="1"/>
    <col min="2" max="2" width="73.5" style="44" customWidth="1"/>
    <col min="3" max="3" width="8.5" style="44" customWidth="1"/>
    <col min="4" max="4" width="8.375" style="44" customWidth="1"/>
    <col min="5" max="5" width="22.5" style="44" customWidth="1"/>
    <col min="6" max="6" width="13.125" style="44" customWidth="1"/>
    <col min="7" max="7" width="16" style="176" customWidth="1"/>
    <col min="8" max="8" width="15.875" style="103" customWidth="1"/>
    <col min="9" max="11" width="11" style="70"/>
    <col min="12" max="17" width="11" style="44"/>
  </cols>
  <sheetData>
    <row r="1" spans="1:17" ht="57" customHeight="1">
      <c r="A1" s="556" t="s">
        <v>16</v>
      </c>
      <c r="B1" s="557" t="s">
        <v>17</v>
      </c>
      <c r="C1" s="557"/>
      <c r="D1" s="557"/>
      <c r="E1" s="465"/>
      <c r="F1" s="465"/>
      <c r="G1" s="551" t="s">
        <v>28</v>
      </c>
      <c r="H1" s="551" t="s">
        <v>453</v>
      </c>
      <c r="I1" s="173" t="s">
        <v>29</v>
      </c>
      <c r="J1" s="44"/>
      <c r="K1" s="44"/>
    </row>
    <row r="2" spans="1:17" ht="18" customHeight="1">
      <c r="A2" s="556"/>
      <c r="B2" s="557"/>
      <c r="C2" s="557"/>
      <c r="D2" s="557"/>
      <c r="E2" s="465"/>
      <c r="F2" s="465"/>
      <c r="G2" s="551"/>
      <c r="H2" s="551"/>
      <c r="I2" s="421">
        <f>SUM(H4:H323)</f>
        <v>134.21666666666667</v>
      </c>
    </row>
    <row r="3" spans="1:17" ht="17.100000000000001" customHeight="1">
      <c r="A3" s="178" t="s">
        <v>152</v>
      </c>
      <c r="B3" s="179" t="s">
        <v>360</v>
      </c>
      <c r="C3" s="180"/>
      <c r="D3" s="180"/>
      <c r="E3" s="180"/>
      <c r="F3" s="180"/>
      <c r="G3" s="177"/>
      <c r="H3" s="177"/>
      <c r="I3" s="422"/>
      <c r="J3" s="71">
        <f>SUM(H4:H93)</f>
        <v>75</v>
      </c>
      <c r="L3" s="72">
        <f>SUM(H4:H94)</f>
        <v>75</v>
      </c>
      <c r="M3" s="44" t="s">
        <v>410</v>
      </c>
    </row>
    <row r="4" spans="1:17" ht="30" customHeight="1">
      <c r="A4" s="183" t="s">
        <v>156</v>
      </c>
      <c r="B4" s="552" t="s">
        <v>118</v>
      </c>
      <c r="C4" s="552"/>
      <c r="D4" s="552"/>
      <c r="E4" s="462"/>
      <c r="F4" s="462"/>
      <c r="G4" s="184">
        <v>30</v>
      </c>
      <c r="H4" s="184">
        <f>SUM(G6:G23)</f>
        <v>0</v>
      </c>
    </row>
    <row r="5" spans="1:17" ht="39">
      <c r="A5" s="73"/>
      <c r="B5" s="471" t="s">
        <v>411</v>
      </c>
      <c r="C5" s="472" t="s">
        <v>153</v>
      </c>
      <c r="D5" s="472" t="s">
        <v>154</v>
      </c>
      <c r="E5" s="472" t="s">
        <v>771</v>
      </c>
      <c r="F5" s="472" t="s">
        <v>772</v>
      </c>
      <c r="G5" s="469" t="s">
        <v>505</v>
      </c>
      <c r="H5" s="74"/>
    </row>
    <row r="6" spans="1:17" s="31" customFormat="1" ht="12">
      <c r="A6" s="77"/>
      <c r="B6" s="466"/>
      <c r="C6" s="466">
        <v>0</v>
      </c>
      <c r="D6" s="466">
        <v>4</v>
      </c>
      <c r="E6" s="466"/>
      <c r="F6" s="466"/>
      <c r="G6" s="205">
        <f>_xlfn.IFS(D6=1,30,C6=1,(1.4*30)/D6+(30*0.2),C6=2,(1.4*30)/D6+(30*0.1),C6=3,(1.4*30)/D6+(30*0.05),C6&gt;3,(1.4*30)/D6,C6=0,0)+IF(F6=4,4,0)+IF(E6=4,4,0)</f>
        <v>0</v>
      </c>
      <c r="H6" s="79"/>
      <c r="I6" s="80"/>
      <c r="J6" s="81"/>
      <c r="K6" s="81"/>
      <c r="L6" s="81"/>
      <c r="M6" s="81"/>
      <c r="N6" s="82"/>
      <c r="O6" s="82"/>
      <c r="P6" s="82"/>
      <c r="Q6" s="82"/>
    </row>
    <row r="7" spans="1:17" s="31" customFormat="1" ht="12">
      <c r="A7" s="77"/>
      <c r="B7" s="78"/>
      <c r="C7" s="78"/>
      <c r="D7" s="78"/>
      <c r="E7" s="78"/>
      <c r="F7" s="78"/>
      <c r="G7" s="205">
        <f t="shared" ref="G7:G23" si="0">_xlfn.IFS(D7=1,30,C7=1,(1.4*30)/D7+(30*0.2),C7=2,(1.4*30)/D7+(30*0.1),C7=3,(1.4*30)/D7+(30*0.05),C7&gt;3,(1.4*30)/D7,C7=0,0)+IF(F7=4,4,0)+IF(E7=4,4,0)</f>
        <v>0</v>
      </c>
      <c r="H7" s="79"/>
      <c r="I7" s="80"/>
      <c r="J7" s="81"/>
      <c r="K7" s="81"/>
      <c r="L7" s="81"/>
      <c r="M7" s="81"/>
      <c r="N7" s="82"/>
      <c r="O7" s="82"/>
      <c r="P7" s="82"/>
      <c r="Q7" s="82"/>
    </row>
    <row r="8" spans="1:17" s="31" customFormat="1" ht="12">
      <c r="A8" s="77"/>
      <c r="B8" s="78"/>
      <c r="C8" s="78"/>
      <c r="D8" s="78"/>
      <c r="E8" s="78"/>
      <c r="F8" s="78"/>
      <c r="G8" s="205">
        <f t="shared" si="0"/>
        <v>0</v>
      </c>
      <c r="H8" s="79"/>
      <c r="I8" s="80"/>
      <c r="J8" s="81"/>
      <c r="K8" s="81"/>
      <c r="L8" s="81"/>
      <c r="M8" s="81"/>
      <c r="N8" s="82"/>
      <c r="O8" s="82"/>
      <c r="P8" s="82"/>
      <c r="Q8" s="82"/>
    </row>
    <row r="9" spans="1:17" s="31" customFormat="1" ht="12">
      <c r="A9" s="77"/>
      <c r="B9" s="78"/>
      <c r="C9" s="78"/>
      <c r="D9" s="78"/>
      <c r="E9" s="78"/>
      <c r="F9" s="78"/>
      <c r="G9" s="205">
        <f t="shared" si="0"/>
        <v>0</v>
      </c>
      <c r="H9" s="79"/>
      <c r="I9" s="80"/>
      <c r="J9" s="81"/>
      <c r="K9" s="81"/>
      <c r="L9" s="81"/>
      <c r="M9" s="81"/>
      <c r="N9" s="82"/>
      <c r="O9" s="82"/>
      <c r="P9" s="82"/>
      <c r="Q9" s="82"/>
    </row>
    <row r="10" spans="1:17" s="31" customFormat="1" ht="12">
      <c r="A10" s="77"/>
      <c r="B10" s="78"/>
      <c r="C10" s="78"/>
      <c r="D10" s="78"/>
      <c r="E10" s="78"/>
      <c r="F10" s="78"/>
      <c r="G10" s="205">
        <f t="shared" si="0"/>
        <v>0</v>
      </c>
      <c r="H10" s="79"/>
      <c r="I10" s="80"/>
      <c r="J10" s="81"/>
      <c r="K10" s="81"/>
      <c r="L10" s="81"/>
      <c r="M10" s="81"/>
      <c r="N10" s="82"/>
      <c r="O10" s="82"/>
      <c r="P10" s="82"/>
      <c r="Q10" s="82"/>
    </row>
    <row r="11" spans="1:17" s="31" customFormat="1" ht="12">
      <c r="A11" s="77"/>
      <c r="B11" s="78"/>
      <c r="C11" s="78"/>
      <c r="D11" s="78"/>
      <c r="E11" s="78"/>
      <c r="F11" s="78"/>
      <c r="G11" s="205">
        <f t="shared" si="0"/>
        <v>0</v>
      </c>
      <c r="H11" s="79"/>
      <c r="I11" s="80"/>
      <c r="J11" s="81"/>
      <c r="K11" s="81"/>
      <c r="L11" s="81"/>
      <c r="M11" s="81"/>
      <c r="N11" s="82"/>
      <c r="O11" s="82"/>
      <c r="P11" s="82"/>
      <c r="Q11" s="82"/>
    </row>
    <row r="12" spans="1:17" s="31" customFormat="1" ht="12">
      <c r="A12" s="77"/>
      <c r="B12" s="78"/>
      <c r="C12" s="78"/>
      <c r="D12" s="78"/>
      <c r="E12" s="78"/>
      <c r="F12" s="78"/>
      <c r="G12" s="205">
        <f t="shared" si="0"/>
        <v>0</v>
      </c>
      <c r="H12" s="79"/>
      <c r="I12" s="80"/>
      <c r="J12" s="81"/>
      <c r="K12" s="81"/>
      <c r="L12" s="81"/>
      <c r="M12" s="81"/>
      <c r="N12" s="82"/>
      <c r="O12" s="82"/>
      <c r="P12" s="82"/>
      <c r="Q12" s="82"/>
    </row>
    <row r="13" spans="1:17" s="31" customFormat="1" ht="12">
      <c r="A13" s="77"/>
      <c r="B13" s="78"/>
      <c r="C13" s="78"/>
      <c r="D13" s="78"/>
      <c r="E13" s="78"/>
      <c r="F13" s="78"/>
      <c r="G13" s="205">
        <f t="shared" si="0"/>
        <v>0</v>
      </c>
      <c r="H13" s="79"/>
      <c r="I13" s="80"/>
      <c r="J13" s="81"/>
      <c r="K13" s="81"/>
      <c r="L13" s="81"/>
      <c r="M13" s="81"/>
      <c r="N13" s="82"/>
      <c r="O13" s="82"/>
      <c r="P13" s="82"/>
      <c r="Q13" s="82"/>
    </row>
    <row r="14" spans="1:17" s="31" customFormat="1" ht="12">
      <c r="A14" s="77"/>
      <c r="B14" s="78"/>
      <c r="C14" s="78"/>
      <c r="D14" s="78"/>
      <c r="E14" s="78"/>
      <c r="F14" s="78"/>
      <c r="G14" s="205">
        <f t="shared" si="0"/>
        <v>0</v>
      </c>
      <c r="H14" s="79"/>
      <c r="I14" s="80"/>
      <c r="J14" s="81"/>
      <c r="K14" s="81"/>
      <c r="L14" s="81"/>
      <c r="M14" s="81"/>
      <c r="N14" s="82"/>
      <c r="O14" s="82"/>
      <c r="P14" s="82"/>
      <c r="Q14" s="82"/>
    </row>
    <row r="15" spans="1:17" s="31" customFormat="1" ht="12">
      <c r="A15" s="77"/>
      <c r="B15" s="78"/>
      <c r="C15" s="78"/>
      <c r="D15" s="78"/>
      <c r="E15" s="78"/>
      <c r="F15" s="78"/>
      <c r="G15" s="205">
        <f t="shared" si="0"/>
        <v>0</v>
      </c>
      <c r="H15" s="79"/>
      <c r="I15" s="80"/>
      <c r="J15" s="81"/>
      <c r="K15" s="81"/>
      <c r="L15" s="81"/>
      <c r="M15" s="81"/>
      <c r="N15" s="82"/>
      <c r="O15" s="82"/>
      <c r="P15" s="82"/>
      <c r="Q15" s="82"/>
    </row>
    <row r="16" spans="1:17" s="31" customFormat="1" ht="12">
      <c r="A16" s="77"/>
      <c r="B16" s="78"/>
      <c r="C16" s="78"/>
      <c r="D16" s="78"/>
      <c r="E16" s="78"/>
      <c r="F16" s="78"/>
      <c r="G16" s="205">
        <f t="shared" si="0"/>
        <v>0</v>
      </c>
      <c r="H16" s="79"/>
      <c r="I16" s="80"/>
      <c r="J16" s="81"/>
      <c r="K16" s="81"/>
      <c r="L16" s="81"/>
      <c r="M16" s="81"/>
      <c r="N16" s="82"/>
      <c r="O16" s="82"/>
      <c r="P16" s="82"/>
      <c r="Q16" s="82"/>
    </row>
    <row r="17" spans="1:17" s="31" customFormat="1" ht="12">
      <c r="A17" s="77"/>
      <c r="B17" s="78"/>
      <c r="C17" s="78"/>
      <c r="D17" s="78"/>
      <c r="E17" s="78"/>
      <c r="F17" s="78"/>
      <c r="G17" s="205">
        <f t="shared" si="0"/>
        <v>0</v>
      </c>
      <c r="H17" s="79"/>
      <c r="I17" s="80"/>
      <c r="J17" s="81"/>
      <c r="K17" s="81"/>
      <c r="L17" s="81"/>
      <c r="M17" s="81"/>
      <c r="N17" s="82"/>
      <c r="O17" s="82"/>
      <c r="P17" s="82"/>
      <c r="Q17" s="82"/>
    </row>
    <row r="18" spans="1:17" s="31" customFormat="1" ht="12">
      <c r="A18" s="77"/>
      <c r="B18" s="78"/>
      <c r="C18" s="78"/>
      <c r="D18" s="78"/>
      <c r="E18" s="78"/>
      <c r="F18" s="78"/>
      <c r="G18" s="205">
        <f t="shared" si="0"/>
        <v>0</v>
      </c>
      <c r="H18" s="79"/>
      <c r="I18" s="80"/>
      <c r="J18" s="81"/>
      <c r="K18" s="81"/>
      <c r="L18" s="81"/>
      <c r="M18" s="81"/>
      <c r="N18" s="82"/>
      <c r="O18" s="82"/>
      <c r="P18" s="82"/>
      <c r="Q18" s="82"/>
    </row>
    <row r="19" spans="1:17" s="31" customFormat="1" ht="12">
      <c r="A19" s="77"/>
      <c r="B19" s="78"/>
      <c r="C19" s="78"/>
      <c r="D19" s="78"/>
      <c r="E19" s="78"/>
      <c r="F19" s="78"/>
      <c r="G19" s="205">
        <f t="shared" si="0"/>
        <v>0</v>
      </c>
      <c r="H19" s="79"/>
      <c r="I19" s="80"/>
      <c r="J19" s="81"/>
      <c r="K19" s="81"/>
      <c r="L19" s="81"/>
      <c r="M19" s="81"/>
      <c r="N19" s="82"/>
      <c r="O19" s="82"/>
      <c r="P19" s="82"/>
      <c r="Q19" s="82"/>
    </row>
    <row r="20" spans="1:17" s="31" customFormat="1" ht="12">
      <c r="A20" s="77"/>
      <c r="B20" s="78"/>
      <c r="C20" s="78"/>
      <c r="D20" s="78"/>
      <c r="E20" s="78"/>
      <c r="F20" s="78"/>
      <c r="G20" s="205">
        <f t="shared" si="0"/>
        <v>0</v>
      </c>
      <c r="H20" s="79"/>
      <c r="I20" s="80"/>
      <c r="J20" s="81"/>
      <c r="K20" s="81"/>
      <c r="L20" s="81"/>
      <c r="M20" s="81"/>
      <c r="N20" s="82"/>
      <c r="O20" s="82"/>
      <c r="P20" s="82"/>
      <c r="Q20" s="82"/>
    </row>
    <row r="21" spans="1:17" s="31" customFormat="1" ht="12">
      <c r="A21" s="77"/>
      <c r="B21" s="78"/>
      <c r="C21" s="78"/>
      <c r="D21" s="78"/>
      <c r="E21" s="78"/>
      <c r="F21" s="78"/>
      <c r="G21" s="205">
        <f t="shared" si="0"/>
        <v>0</v>
      </c>
      <c r="H21" s="79"/>
      <c r="I21" s="80"/>
      <c r="J21" s="81"/>
      <c r="K21" s="81"/>
      <c r="L21" s="81"/>
      <c r="M21" s="81"/>
      <c r="N21" s="82"/>
      <c r="O21" s="82"/>
      <c r="P21" s="82"/>
      <c r="Q21" s="82"/>
    </row>
    <row r="22" spans="1:17" s="31" customFormat="1" ht="12">
      <c r="A22" s="77"/>
      <c r="B22" s="78"/>
      <c r="C22" s="78"/>
      <c r="D22" s="78"/>
      <c r="E22" s="78"/>
      <c r="F22" s="78"/>
      <c r="G22" s="205">
        <f t="shared" si="0"/>
        <v>0</v>
      </c>
      <c r="H22" s="79"/>
      <c r="I22" s="80"/>
      <c r="J22" s="81"/>
      <c r="K22" s="81"/>
      <c r="L22" s="81"/>
      <c r="M22" s="81"/>
      <c r="N22" s="82"/>
      <c r="O22" s="82"/>
      <c r="P22" s="82"/>
      <c r="Q22" s="82"/>
    </row>
    <row r="23" spans="1:17" s="31" customFormat="1" ht="12">
      <c r="A23" s="77"/>
      <c r="B23" s="78"/>
      <c r="C23" s="78"/>
      <c r="D23" s="78"/>
      <c r="E23" s="78"/>
      <c r="F23" s="78"/>
      <c r="G23" s="205">
        <f t="shared" si="0"/>
        <v>0</v>
      </c>
      <c r="H23" s="79"/>
      <c r="I23" s="80"/>
      <c r="J23" s="81"/>
      <c r="K23" s="81"/>
      <c r="L23" s="81"/>
      <c r="M23" s="81"/>
      <c r="N23" s="82"/>
      <c r="O23" s="82"/>
      <c r="P23" s="82"/>
      <c r="Q23" s="82"/>
    </row>
    <row r="24" spans="1:17" ht="32.1" customHeight="1">
      <c r="A24" s="186" t="s">
        <v>157</v>
      </c>
      <c r="B24" s="553" t="s">
        <v>454</v>
      </c>
      <c r="C24" s="553"/>
      <c r="D24" s="553"/>
      <c r="E24" s="464"/>
      <c r="F24" s="464"/>
      <c r="G24" s="187">
        <v>24</v>
      </c>
      <c r="H24" s="187">
        <f>SUM(G26:G30)</f>
        <v>0</v>
      </c>
      <c r="J24" s="83"/>
      <c r="K24" s="83"/>
      <c r="L24" s="83"/>
      <c r="M24" s="83"/>
    </row>
    <row r="25" spans="1:17" ht="39">
      <c r="A25" s="73"/>
      <c r="B25" s="471" t="s">
        <v>411</v>
      </c>
      <c r="C25" s="472" t="s">
        <v>153</v>
      </c>
      <c r="D25" s="472" t="s">
        <v>154</v>
      </c>
      <c r="E25" s="472" t="s">
        <v>771</v>
      </c>
      <c r="F25" s="472" t="s">
        <v>772</v>
      </c>
      <c r="G25" s="469" t="s">
        <v>505</v>
      </c>
      <c r="H25" s="74"/>
      <c r="J25" s="83"/>
      <c r="K25" s="83"/>
      <c r="L25" s="83"/>
      <c r="M25" s="83"/>
    </row>
    <row r="26" spans="1:17" s="11" customFormat="1" ht="12">
      <c r="A26" s="84"/>
      <c r="B26" s="467"/>
      <c r="C26" s="467">
        <v>0</v>
      </c>
      <c r="D26" s="467">
        <v>0</v>
      </c>
      <c r="E26" s="467"/>
      <c r="F26" s="467"/>
      <c r="G26" s="205">
        <f>_xlfn.IFS(D26=1,24,C26=1,(1.4*24)/D26+(24*0.2),C26=2,(1.4*24)/D26+(24*0.1),C26=3,(1.4*24)/D26+(24*0.05),C26&gt;3,(1.4*24)/D26,C26=0,0)+IF(F26=4,4,0)+IF(E26=4,4,0)</f>
        <v>0</v>
      </c>
      <c r="H26" s="86"/>
      <c r="I26" s="87"/>
      <c r="J26" s="87"/>
      <c r="K26" s="87"/>
      <c r="L26" s="88"/>
      <c r="M26" s="88"/>
      <c r="N26" s="88"/>
      <c r="O26" s="88"/>
      <c r="P26" s="88"/>
      <c r="Q26" s="88"/>
    </row>
    <row r="27" spans="1:17" s="11" customFormat="1" ht="12">
      <c r="A27" s="84"/>
      <c r="B27" s="85" t="s">
        <v>443</v>
      </c>
      <c r="C27" s="85"/>
      <c r="D27" s="85"/>
      <c r="E27" s="85"/>
      <c r="F27" s="85"/>
      <c r="G27" s="205">
        <f t="shared" ref="G27:G31" si="1">_xlfn.IFS(D27=1,24,C27=1,(1.4*24)/D27+(24*0.2),C27=2,(1.4*24)/D27+(24*0.1),C27=3,(1.4*24)/D27+(24*0.05),C27&gt;3,(1.4*24)/D27,C27=0,0)+IF(F27=4,4,0)+IF(E27=4,4,0)</f>
        <v>0</v>
      </c>
      <c r="H27" s="86"/>
      <c r="I27" s="87"/>
      <c r="J27" s="87"/>
      <c r="K27" s="87"/>
      <c r="L27" s="88"/>
      <c r="M27" s="88"/>
      <c r="N27" s="88"/>
      <c r="O27" s="88"/>
      <c r="P27" s="88"/>
      <c r="Q27" s="88"/>
    </row>
    <row r="28" spans="1:17" s="11" customFormat="1" ht="12">
      <c r="A28" s="84"/>
      <c r="B28" s="85" t="s">
        <v>444</v>
      </c>
      <c r="C28" s="85"/>
      <c r="D28" s="85"/>
      <c r="E28" s="85"/>
      <c r="F28" s="85"/>
      <c r="G28" s="205">
        <f t="shared" si="1"/>
        <v>0</v>
      </c>
      <c r="H28" s="86"/>
      <c r="I28" s="87"/>
      <c r="J28" s="87"/>
      <c r="K28" s="87"/>
      <c r="L28" s="88"/>
      <c r="M28" s="88"/>
      <c r="N28" s="88"/>
      <c r="O28" s="88"/>
      <c r="P28" s="88"/>
      <c r="Q28" s="88"/>
    </row>
    <row r="29" spans="1:17" s="11" customFormat="1" ht="12">
      <c r="A29" s="84"/>
      <c r="B29" s="85"/>
      <c r="C29" s="85"/>
      <c r="D29" s="85"/>
      <c r="E29" s="85"/>
      <c r="F29" s="85"/>
      <c r="G29" s="205">
        <f t="shared" si="1"/>
        <v>0</v>
      </c>
      <c r="H29" s="86"/>
      <c r="I29" s="87"/>
      <c r="J29" s="87"/>
      <c r="K29" s="87"/>
      <c r="L29" s="88"/>
      <c r="M29" s="88"/>
      <c r="N29" s="88"/>
      <c r="O29" s="88"/>
      <c r="P29" s="88"/>
      <c r="Q29" s="88"/>
    </row>
    <row r="30" spans="1:17" s="11" customFormat="1" ht="12">
      <c r="A30" s="84"/>
      <c r="B30" s="85"/>
      <c r="C30" s="85"/>
      <c r="D30" s="85"/>
      <c r="E30" s="85"/>
      <c r="F30" s="85"/>
      <c r="G30" s="205">
        <f t="shared" si="1"/>
        <v>0</v>
      </c>
      <c r="H30" s="86"/>
      <c r="I30" s="87"/>
      <c r="J30" s="87"/>
      <c r="K30" s="87"/>
      <c r="L30" s="88"/>
      <c r="M30" s="88"/>
      <c r="N30" s="88"/>
      <c r="O30" s="88"/>
      <c r="P30" s="88"/>
      <c r="Q30" s="88"/>
    </row>
    <row r="31" spans="1:17" s="11" customFormat="1" ht="12">
      <c r="A31" s="84"/>
      <c r="B31" s="85"/>
      <c r="C31" s="85"/>
      <c r="D31" s="85"/>
      <c r="E31" s="85"/>
      <c r="F31" s="85"/>
      <c r="G31" s="205">
        <f t="shared" si="1"/>
        <v>0</v>
      </c>
      <c r="H31" s="86"/>
      <c r="I31" s="87"/>
      <c r="J31" s="87"/>
      <c r="K31" s="87"/>
      <c r="L31" s="88"/>
      <c r="M31" s="88"/>
      <c r="N31" s="88"/>
      <c r="O31" s="88"/>
      <c r="P31" s="88"/>
      <c r="Q31" s="88"/>
    </row>
    <row r="32" spans="1:17" ht="32.1" customHeight="1">
      <c r="A32" s="183" t="s">
        <v>158</v>
      </c>
      <c r="B32" s="552" t="s">
        <v>455</v>
      </c>
      <c r="C32" s="552"/>
      <c r="D32" s="552"/>
      <c r="E32" s="462"/>
      <c r="F32" s="462"/>
      <c r="G32" s="184">
        <v>16</v>
      </c>
      <c r="H32" s="184">
        <f>SUM(G34:G41)</f>
        <v>0</v>
      </c>
    </row>
    <row r="33" spans="1:17" ht="39">
      <c r="A33" s="73"/>
      <c r="B33" s="471" t="s">
        <v>411</v>
      </c>
      <c r="C33" s="472" t="s">
        <v>153</v>
      </c>
      <c r="D33" s="472" t="s">
        <v>154</v>
      </c>
      <c r="E33" s="472" t="s">
        <v>771</v>
      </c>
      <c r="F33" s="472" t="s">
        <v>772</v>
      </c>
      <c r="G33" s="469" t="s">
        <v>505</v>
      </c>
      <c r="H33" s="74"/>
    </row>
    <row r="34" spans="1:17" s="11" customFormat="1" ht="14.25">
      <c r="A34" s="84"/>
      <c r="B34" s="468"/>
      <c r="C34" s="467">
        <v>0</v>
      </c>
      <c r="D34" s="467">
        <v>2</v>
      </c>
      <c r="E34" s="467"/>
      <c r="F34" s="467"/>
      <c r="G34" s="205">
        <f>_xlfn.IFS(D34=1,16,C34=1,(1.4*16)/D34+(16*0.2),C34=2,(1.4*16)/D34+(16*0.1),C34=3,(1.4*16)/D34+(16*0.05),C34&gt;3,(1.4*16)/D34,C34=0,0)+IF(F34=4,4,0)+IF(E34=4,4,0)</f>
        <v>0</v>
      </c>
      <c r="H34" s="86"/>
      <c r="I34" s="87"/>
      <c r="J34" s="87"/>
      <c r="K34" s="87"/>
      <c r="L34" s="88"/>
      <c r="M34" s="88"/>
      <c r="N34" s="88"/>
      <c r="O34" s="88"/>
      <c r="P34" s="88"/>
      <c r="Q34" s="88"/>
    </row>
    <row r="35" spans="1:17" s="11" customFormat="1" ht="12">
      <c r="A35" s="84"/>
      <c r="B35" s="85" t="s">
        <v>445</v>
      </c>
      <c r="C35" s="85">
        <v>0</v>
      </c>
      <c r="D35" s="85">
        <v>5</v>
      </c>
      <c r="E35" s="85"/>
      <c r="F35" s="85"/>
      <c r="G35" s="205">
        <f t="shared" ref="G35:G41" si="2">_xlfn.IFS(D35=1,16,C35=1,(1.4*16)/D35+(16*0.2),C35=2,(1.4*16)/D35+(16*0.1),C35=3,(1.4*16)/D35+(16*0.05),C35&gt;3,(1.4*16)/D35,C35=0,0)+IF(F35=4,4,0)+IF(E35=4,4,0)</f>
        <v>0</v>
      </c>
      <c r="H35" s="86"/>
      <c r="I35" s="87"/>
      <c r="J35" s="87"/>
      <c r="K35" s="87"/>
      <c r="L35" s="88"/>
      <c r="M35" s="88"/>
      <c r="N35" s="88"/>
      <c r="O35" s="88"/>
      <c r="P35" s="88"/>
      <c r="Q35" s="88"/>
    </row>
    <row r="36" spans="1:17" s="11" customFormat="1" ht="12">
      <c r="A36" s="84"/>
      <c r="B36" s="85" t="s">
        <v>446</v>
      </c>
      <c r="C36" s="85">
        <v>0</v>
      </c>
      <c r="D36" s="85">
        <v>3</v>
      </c>
      <c r="E36" s="85"/>
      <c r="F36" s="85"/>
      <c r="G36" s="205">
        <f t="shared" si="2"/>
        <v>0</v>
      </c>
      <c r="H36" s="86"/>
      <c r="I36" s="87"/>
      <c r="J36" s="87"/>
      <c r="K36" s="87"/>
      <c r="L36" s="88"/>
      <c r="M36" s="88"/>
      <c r="N36" s="88"/>
      <c r="O36" s="88"/>
      <c r="P36" s="88"/>
      <c r="Q36" s="88"/>
    </row>
    <row r="37" spans="1:17" s="11" customFormat="1" ht="12">
      <c r="A37" s="84"/>
      <c r="B37" s="85"/>
      <c r="C37" s="85">
        <v>0</v>
      </c>
      <c r="D37" s="85">
        <v>6</v>
      </c>
      <c r="E37" s="85"/>
      <c r="F37" s="85"/>
      <c r="G37" s="205">
        <f t="shared" si="2"/>
        <v>0</v>
      </c>
      <c r="H37" s="86"/>
      <c r="I37" s="87"/>
      <c r="J37" s="87"/>
      <c r="K37" s="87"/>
      <c r="L37" s="88"/>
      <c r="M37" s="88"/>
      <c r="N37" s="88"/>
      <c r="O37" s="88"/>
      <c r="P37" s="88"/>
      <c r="Q37" s="88"/>
    </row>
    <row r="38" spans="1:17" s="11" customFormat="1" ht="12">
      <c r="A38" s="84"/>
      <c r="B38" s="85"/>
      <c r="C38" s="85">
        <v>0</v>
      </c>
      <c r="D38" s="85">
        <v>3</v>
      </c>
      <c r="E38" s="85"/>
      <c r="F38" s="85"/>
      <c r="G38" s="205">
        <f t="shared" si="2"/>
        <v>0</v>
      </c>
      <c r="H38" s="86"/>
      <c r="I38" s="87"/>
      <c r="J38" s="87"/>
      <c r="K38" s="87"/>
      <c r="L38" s="88"/>
      <c r="M38" s="88"/>
      <c r="N38" s="88"/>
      <c r="O38" s="88"/>
      <c r="P38" s="88"/>
      <c r="Q38" s="88"/>
    </row>
    <row r="39" spans="1:17" s="11" customFormat="1" ht="12">
      <c r="A39" s="84"/>
      <c r="B39" s="85"/>
      <c r="C39" s="85">
        <v>0</v>
      </c>
      <c r="D39" s="85">
        <v>5</v>
      </c>
      <c r="E39" s="85"/>
      <c r="F39" s="85"/>
      <c r="G39" s="205">
        <f t="shared" si="2"/>
        <v>0</v>
      </c>
      <c r="H39" s="86"/>
      <c r="I39" s="87"/>
      <c r="J39" s="87"/>
      <c r="K39" s="87"/>
      <c r="L39" s="88"/>
      <c r="M39" s="88"/>
      <c r="N39" s="88"/>
      <c r="O39" s="88"/>
      <c r="P39" s="88"/>
      <c r="Q39" s="88"/>
    </row>
    <row r="40" spans="1:17" s="11" customFormat="1" ht="12">
      <c r="A40" s="84"/>
      <c r="B40" s="85"/>
      <c r="C40" s="85">
        <v>0</v>
      </c>
      <c r="D40" s="85">
        <v>5</v>
      </c>
      <c r="E40" s="85"/>
      <c r="F40" s="85"/>
      <c r="G40" s="205">
        <f t="shared" si="2"/>
        <v>0</v>
      </c>
      <c r="H40" s="86"/>
      <c r="I40" s="87"/>
      <c r="J40" s="87"/>
      <c r="K40" s="87"/>
      <c r="L40" s="88"/>
      <c r="M40" s="88"/>
      <c r="N40" s="88"/>
      <c r="O40" s="88"/>
      <c r="P40" s="88"/>
      <c r="Q40" s="88"/>
    </row>
    <row r="41" spans="1:17" s="11" customFormat="1" ht="12">
      <c r="A41" s="84"/>
      <c r="B41" s="85"/>
      <c r="C41" s="85">
        <v>0</v>
      </c>
      <c r="D41" s="85">
        <v>5</v>
      </c>
      <c r="E41" s="85"/>
      <c r="F41" s="85"/>
      <c r="G41" s="205">
        <f t="shared" si="2"/>
        <v>0</v>
      </c>
      <c r="H41" s="86"/>
      <c r="I41" s="87"/>
      <c r="J41" s="87"/>
      <c r="K41" s="87"/>
      <c r="L41" s="88"/>
      <c r="M41" s="88"/>
      <c r="N41" s="88"/>
      <c r="O41" s="88"/>
      <c r="P41" s="88"/>
      <c r="Q41" s="88"/>
    </row>
    <row r="42" spans="1:17" ht="32.1" customHeight="1">
      <c r="A42" s="183" t="s">
        <v>159</v>
      </c>
      <c r="B42" s="552" t="s">
        <v>456</v>
      </c>
      <c r="C42" s="552"/>
      <c r="D42" s="552"/>
      <c r="E42" s="462"/>
      <c r="F42" s="462"/>
      <c r="G42" s="184">
        <v>10</v>
      </c>
      <c r="H42" s="184">
        <f>SUM(G44:G80)</f>
        <v>20</v>
      </c>
    </row>
    <row r="43" spans="1:17" ht="39">
      <c r="A43" s="73"/>
      <c r="B43" s="471" t="s">
        <v>411</v>
      </c>
      <c r="C43" s="472" t="s">
        <v>153</v>
      </c>
      <c r="D43" s="472" t="s">
        <v>154</v>
      </c>
      <c r="E43" s="472" t="s">
        <v>771</v>
      </c>
      <c r="F43" s="472" t="s">
        <v>772</v>
      </c>
      <c r="G43" s="469" t="s">
        <v>505</v>
      </c>
      <c r="H43" s="473"/>
    </row>
    <row r="44" spans="1:17" s="11" customFormat="1" ht="12">
      <c r="A44" s="84"/>
      <c r="B44" s="467"/>
      <c r="C44" s="467"/>
      <c r="D44" s="467"/>
      <c r="E44" s="467"/>
      <c r="F44" s="467"/>
      <c r="G44" s="205">
        <f>_xlfn.IFS(D44=1,10,C44=1,(1.4*10)/D44+(10*0.2),C44=2,(1.4*10)/D44+(10*0.1),C44=3,(1.4*10)/D44+(10*0.05),C44&gt;3,(1.4*10)/D44,C44=0,0)++IF(F44=4,4,0)+IF(E44=4,4,0)</f>
        <v>0</v>
      </c>
      <c r="H44" s="86"/>
      <c r="I44" s="87"/>
      <c r="J44" s="87"/>
      <c r="K44" s="87"/>
      <c r="L44" s="88"/>
      <c r="M44" s="88"/>
      <c r="N44" s="88"/>
      <c r="O44" s="88"/>
      <c r="P44" s="88"/>
      <c r="Q44" s="88"/>
    </row>
    <row r="45" spans="1:17" s="11" customFormat="1" ht="12">
      <c r="A45" s="84"/>
      <c r="B45" s="85" t="s">
        <v>448</v>
      </c>
      <c r="C45" s="85"/>
      <c r="D45" s="85"/>
      <c r="E45" s="85"/>
      <c r="F45" s="85"/>
      <c r="G45" s="205">
        <f t="shared" ref="G45:G48" si="3">_xlfn.IFS(D45=1,10,C45=1,(1.4*10)/D45+(10*0.2),C45=2,(1.4*10)/D45+(10*0.1),C45=3,(1.4*10)/D45+(10*0.05),C45&gt;3,(1.4*10)/D45,C45=0,0)++IF(F45=4,4,0)+IF(E45=4,4,0)</f>
        <v>0</v>
      </c>
      <c r="H45" s="86"/>
      <c r="I45" s="87"/>
      <c r="J45" s="87"/>
      <c r="K45" s="87"/>
      <c r="L45" s="88"/>
      <c r="M45" s="88"/>
      <c r="N45" s="88"/>
      <c r="O45" s="88"/>
      <c r="P45" s="88"/>
      <c r="Q45" s="88"/>
    </row>
    <row r="46" spans="1:17" s="11" customFormat="1" ht="12">
      <c r="A46" s="84"/>
      <c r="B46" s="85"/>
      <c r="C46" s="85"/>
      <c r="D46" s="85"/>
      <c r="E46" s="85"/>
      <c r="F46" s="85"/>
      <c r="G46" s="205">
        <f t="shared" si="3"/>
        <v>0</v>
      </c>
      <c r="H46" s="86"/>
      <c r="I46" s="87"/>
      <c r="J46" s="87"/>
      <c r="K46" s="87"/>
      <c r="L46" s="88"/>
      <c r="M46" s="88"/>
      <c r="N46" s="88"/>
      <c r="O46" s="88"/>
      <c r="P46" s="88"/>
      <c r="Q46" s="88"/>
    </row>
    <row r="47" spans="1:17" s="11" customFormat="1" ht="12">
      <c r="A47" s="84"/>
      <c r="B47" s="85"/>
      <c r="C47" s="85"/>
      <c r="D47" s="85"/>
      <c r="E47" s="85"/>
      <c r="F47" s="85"/>
      <c r="G47" s="205">
        <f t="shared" si="3"/>
        <v>0</v>
      </c>
      <c r="H47" s="86"/>
      <c r="I47" s="87"/>
      <c r="J47" s="87"/>
      <c r="K47" s="87"/>
      <c r="L47" s="88"/>
      <c r="M47" s="88"/>
      <c r="N47" s="88"/>
      <c r="O47" s="88"/>
      <c r="P47" s="88"/>
      <c r="Q47" s="88"/>
    </row>
    <row r="48" spans="1:17" s="11" customFormat="1" ht="18" customHeight="1">
      <c r="A48" s="84"/>
      <c r="B48" s="85"/>
      <c r="C48" s="85"/>
      <c r="D48" s="85"/>
      <c r="E48" s="85"/>
      <c r="F48" s="85"/>
      <c r="G48" s="205">
        <f t="shared" si="3"/>
        <v>0</v>
      </c>
      <c r="H48" s="86"/>
      <c r="I48" s="87"/>
      <c r="J48" s="87"/>
      <c r="K48" s="87"/>
      <c r="L48" s="88"/>
      <c r="M48" s="88"/>
      <c r="N48" s="88"/>
      <c r="O48" s="88"/>
      <c r="P48" s="88"/>
      <c r="Q48" s="88"/>
    </row>
    <row r="49" spans="1:17" s="11" customFormat="1" ht="41.1" customHeight="1">
      <c r="A49" s="183" t="s">
        <v>457</v>
      </c>
      <c r="B49" s="535" t="s">
        <v>458</v>
      </c>
      <c r="C49" s="535"/>
      <c r="D49" s="535"/>
      <c r="E49" s="451"/>
      <c r="F49" s="451"/>
      <c r="G49" s="164">
        <v>8</v>
      </c>
      <c r="H49" s="164">
        <f>SUM(G51:G87)</f>
        <v>18</v>
      </c>
      <c r="I49" s="87"/>
      <c r="J49" s="87"/>
      <c r="K49" s="87"/>
      <c r="L49" s="88"/>
      <c r="M49" s="88"/>
      <c r="N49" s="88"/>
      <c r="O49" s="88"/>
      <c r="P49" s="88"/>
      <c r="Q49" s="88"/>
    </row>
    <row r="50" spans="1:17" s="11" customFormat="1" ht="38.25">
      <c r="A50" s="84"/>
      <c r="B50" s="471" t="s">
        <v>411</v>
      </c>
      <c r="C50" s="472" t="s">
        <v>153</v>
      </c>
      <c r="D50" s="472" t="s">
        <v>154</v>
      </c>
      <c r="E50" s="472" t="s">
        <v>771</v>
      </c>
      <c r="F50" s="472" t="s">
        <v>772</v>
      </c>
      <c r="G50" s="469" t="s">
        <v>505</v>
      </c>
      <c r="H50" s="86"/>
      <c r="I50" s="87"/>
      <c r="J50" s="87"/>
      <c r="K50" s="87"/>
      <c r="L50" s="88"/>
      <c r="M50" s="88"/>
      <c r="N50" s="88"/>
      <c r="O50" s="88"/>
      <c r="P50" s="88"/>
      <c r="Q50" s="88"/>
    </row>
    <row r="51" spans="1:17" s="11" customFormat="1" ht="12">
      <c r="A51" s="84"/>
      <c r="B51" s="467"/>
      <c r="C51" s="467">
        <v>0</v>
      </c>
      <c r="D51" s="467">
        <v>3</v>
      </c>
      <c r="E51" s="467"/>
      <c r="F51" s="467"/>
      <c r="G51" s="205">
        <f>_xlfn.IFS(D51=1,8,C51=1,(1.4*8)/D51+(8*0.2),C51=2,(1.4*8)/D51+(8*0.1),C51=3,(1.4*8)/D51+(8*0.05),C51&gt;3,(1.4*8)/D51,C51=0,0)+IF(E51=4,4,0)+IF(F51=4,4,0)</f>
        <v>0</v>
      </c>
      <c r="H51" s="86"/>
      <c r="I51" s="87"/>
      <c r="J51" s="87"/>
      <c r="K51" s="87"/>
      <c r="L51" s="88"/>
      <c r="M51" s="88"/>
      <c r="N51" s="88"/>
      <c r="O51" s="88"/>
      <c r="P51" s="88"/>
      <c r="Q51" s="88"/>
    </row>
    <row r="52" spans="1:17" s="11" customFormat="1" ht="18" customHeight="1">
      <c r="A52" s="84"/>
      <c r="B52" s="85" t="s">
        <v>448</v>
      </c>
      <c r="C52" s="85"/>
      <c r="D52" s="85"/>
      <c r="E52" s="85"/>
      <c r="F52" s="85"/>
      <c r="G52" s="205">
        <f t="shared" ref="G52:G56" si="4">_xlfn.IFS(D52=1,8,C52=1,(1.4*8)/D52+(8*0.2),C52=2,(1.4*8)/D52+(8*0.1),C52=3,(1.4*8)/D52+(8*0.05),C52&gt;3,(1.4*8)/D52,C52=0,0)+IF(E52=4,4,0)+IF(F52=4,4,0)</f>
        <v>0</v>
      </c>
      <c r="H52" s="86"/>
      <c r="I52" s="87"/>
      <c r="J52" s="87"/>
      <c r="K52" s="87"/>
      <c r="L52" s="88"/>
      <c r="M52" s="88"/>
      <c r="N52" s="88"/>
      <c r="O52" s="88"/>
      <c r="P52" s="88"/>
      <c r="Q52" s="88"/>
    </row>
    <row r="53" spans="1:17" s="11" customFormat="1" ht="12">
      <c r="A53" s="84"/>
      <c r="B53" s="85"/>
      <c r="C53" s="85"/>
      <c r="D53" s="85"/>
      <c r="E53" s="85"/>
      <c r="F53" s="85"/>
      <c r="G53" s="205">
        <f t="shared" si="4"/>
        <v>0</v>
      </c>
      <c r="H53" s="86"/>
      <c r="I53" s="87"/>
      <c r="J53" s="87"/>
      <c r="K53" s="87"/>
      <c r="L53" s="88"/>
      <c r="M53" s="88"/>
      <c r="N53" s="88"/>
      <c r="O53" s="88"/>
      <c r="P53" s="88"/>
      <c r="Q53" s="88"/>
    </row>
    <row r="54" spans="1:17" s="11" customFormat="1" ht="12">
      <c r="A54" s="84"/>
      <c r="B54" s="85"/>
      <c r="C54" s="85"/>
      <c r="D54" s="85"/>
      <c r="E54" s="85"/>
      <c r="F54" s="85"/>
      <c r="G54" s="205">
        <f t="shared" si="4"/>
        <v>0</v>
      </c>
      <c r="H54" s="86"/>
      <c r="I54" s="87"/>
      <c r="J54" s="87"/>
      <c r="K54" s="87"/>
      <c r="L54" s="88"/>
      <c r="M54" s="88"/>
      <c r="N54" s="88"/>
      <c r="O54" s="88"/>
      <c r="P54" s="88"/>
      <c r="Q54" s="88"/>
    </row>
    <row r="55" spans="1:17" s="11" customFormat="1" ht="12">
      <c r="A55" s="84"/>
      <c r="B55" s="85"/>
      <c r="C55" s="85"/>
      <c r="D55" s="85"/>
      <c r="E55" s="85"/>
      <c r="F55" s="85"/>
      <c r="G55" s="205">
        <f t="shared" si="4"/>
        <v>0</v>
      </c>
      <c r="H55" s="86"/>
      <c r="I55" s="87"/>
      <c r="J55" s="87"/>
      <c r="K55" s="87"/>
      <c r="L55" s="88"/>
      <c r="M55" s="88"/>
      <c r="N55" s="88"/>
      <c r="O55" s="88"/>
      <c r="P55" s="88"/>
      <c r="Q55" s="88"/>
    </row>
    <row r="56" spans="1:17" s="11" customFormat="1" ht="12">
      <c r="A56" s="84"/>
      <c r="B56" s="85"/>
      <c r="C56" s="85"/>
      <c r="D56" s="85"/>
      <c r="E56" s="85"/>
      <c r="F56" s="85"/>
      <c r="G56" s="205">
        <f t="shared" si="4"/>
        <v>0</v>
      </c>
      <c r="H56" s="86"/>
      <c r="I56" s="87"/>
      <c r="J56" s="87"/>
      <c r="K56" s="87"/>
      <c r="L56" s="88"/>
      <c r="M56" s="88"/>
      <c r="N56" s="88"/>
      <c r="O56" s="88"/>
      <c r="P56" s="88"/>
      <c r="Q56" s="88"/>
    </row>
    <row r="57" spans="1:17" s="11" customFormat="1" ht="51.95" customHeight="1">
      <c r="A57" s="183" t="s">
        <v>459</v>
      </c>
      <c r="B57" s="535" t="s">
        <v>461</v>
      </c>
      <c r="C57" s="535"/>
      <c r="D57" s="535"/>
      <c r="E57" s="451"/>
      <c r="F57" s="451"/>
      <c r="G57" s="164">
        <v>8</v>
      </c>
      <c r="H57" s="164">
        <f>SUM(G59:G95)</f>
        <v>13</v>
      </c>
      <c r="I57" s="87"/>
      <c r="J57" s="87"/>
      <c r="K57" s="87"/>
      <c r="L57" s="88"/>
      <c r="M57" s="88"/>
      <c r="N57" s="88"/>
      <c r="O57" s="88"/>
      <c r="P57" s="88"/>
      <c r="Q57" s="88"/>
    </row>
    <row r="58" spans="1:17" s="11" customFormat="1" ht="25.5">
      <c r="A58" s="84"/>
      <c r="B58" s="181" t="s">
        <v>411</v>
      </c>
      <c r="C58" s="182" t="s">
        <v>153</v>
      </c>
      <c r="D58" s="182" t="s">
        <v>154</v>
      </c>
      <c r="E58" s="182"/>
      <c r="F58" s="182"/>
      <c r="G58" s="470" t="s">
        <v>505</v>
      </c>
      <c r="H58" s="86"/>
      <c r="I58" s="87"/>
      <c r="J58" s="87"/>
      <c r="K58" s="87"/>
      <c r="L58" s="88"/>
      <c r="M58" s="88"/>
      <c r="N58" s="88"/>
      <c r="O58" s="88"/>
      <c r="P58" s="88"/>
      <c r="Q58" s="88"/>
    </row>
    <row r="59" spans="1:17" s="11" customFormat="1" ht="12">
      <c r="A59" s="84"/>
      <c r="B59" s="85" t="s">
        <v>447</v>
      </c>
      <c r="C59" s="85"/>
      <c r="D59" s="85"/>
      <c r="E59" s="85"/>
      <c r="F59" s="85"/>
      <c r="G59" s="175">
        <f>_xlfn.IFS(D59=1,8,C59=1,(1.4*8)/D59+(8*0.2),C59=2,(1.4*8)/D59+(8*0.1),C59=3,(1.4*8)/D59+(8*0.05),C59&gt;3,(1.4*8)/D59,C59=0,0)</f>
        <v>0</v>
      </c>
      <c r="H59" s="86"/>
      <c r="I59" s="87"/>
      <c r="J59" s="87"/>
      <c r="K59" s="87"/>
      <c r="L59" s="88"/>
      <c r="M59" s="88"/>
      <c r="N59" s="88"/>
      <c r="O59" s="88"/>
      <c r="P59" s="88"/>
      <c r="Q59" s="88"/>
    </row>
    <row r="60" spans="1:17" s="11" customFormat="1" ht="12">
      <c r="A60" s="84"/>
      <c r="B60" s="85" t="s">
        <v>448</v>
      </c>
      <c r="C60" s="85"/>
      <c r="D60" s="85"/>
      <c r="E60" s="85"/>
      <c r="F60" s="85"/>
      <c r="G60" s="175">
        <f t="shared" ref="G60:G67" si="5">_xlfn.IFS(D60=1,8,C60=1,(1.4*8)/D60+(8*0.2),C60=2,(1.4*8)/D60+(8*0.1),C60=3,(1.4*8)/D60+(8*0.05),C60&gt;3,(1.4*8)/D60,C60=0,0)</f>
        <v>0</v>
      </c>
      <c r="H60" s="86"/>
      <c r="I60" s="87"/>
      <c r="J60" s="87"/>
      <c r="K60" s="87"/>
      <c r="L60" s="88"/>
      <c r="M60" s="88"/>
      <c r="N60" s="88"/>
      <c r="O60" s="88"/>
      <c r="P60" s="88"/>
      <c r="Q60" s="88"/>
    </row>
    <row r="61" spans="1:17" s="11" customFormat="1" ht="12">
      <c r="A61" s="84"/>
      <c r="B61" s="85"/>
      <c r="C61" s="85"/>
      <c r="D61" s="85"/>
      <c r="E61" s="85"/>
      <c r="F61" s="85"/>
      <c r="G61" s="175">
        <f t="shared" si="5"/>
        <v>0</v>
      </c>
      <c r="H61" s="86"/>
      <c r="I61" s="87"/>
      <c r="J61" s="87"/>
      <c r="K61" s="87"/>
      <c r="L61" s="88"/>
      <c r="M61" s="88"/>
      <c r="N61" s="88"/>
      <c r="O61" s="88"/>
      <c r="P61" s="88"/>
      <c r="Q61" s="88"/>
    </row>
    <row r="62" spans="1:17" s="11" customFormat="1" ht="12">
      <c r="A62" s="84"/>
      <c r="B62" s="85"/>
      <c r="C62" s="85"/>
      <c r="D62" s="85"/>
      <c r="E62" s="85"/>
      <c r="F62" s="85"/>
      <c r="G62" s="175">
        <f t="shared" si="5"/>
        <v>0</v>
      </c>
      <c r="H62" s="86"/>
      <c r="I62" s="87"/>
      <c r="J62" s="87"/>
      <c r="K62" s="87"/>
      <c r="L62" s="88"/>
      <c r="M62" s="88"/>
      <c r="N62" s="88"/>
      <c r="O62" s="88"/>
      <c r="P62" s="88"/>
      <c r="Q62" s="88"/>
    </row>
    <row r="63" spans="1:17" s="11" customFormat="1" ht="12">
      <c r="A63" s="84"/>
      <c r="B63" s="85"/>
      <c r="C63" s="85"/>
      <c r="D63" s="85"/>
      <c r="E63" s="85"/>
      <c r="F63" s="85"/>
      <c r="G63" s="175">
        <f t="shared" si="5"/>
        <v>0</v>
      </c>
      <c r="H63" s="86"/>
      <c r="I63" s="87"/>
      <c r="J63" s="87"/>
      <c r="K63" s="87"/>
      <c r="L63" s="88"/>
      <c r="M63" s="88"/>
      <c r="N63" s="88"/>
      <c r="O63" s="88"/>
      <c r="P63" s="88"/>
      <c r="Q63" s="88"/>
    </row>
    <row r="64" spans="1:17" s="11" customFormat="1" ht="12">
      <c r="A64" s="84"/>
      <c r="B64" s="85"/>
      <c r="C64" s="85"/>
      <c r="D64" s="85"/>
      <c r="E64" s="85"/>
      <c r="F64" s="85"/>
      <c r="G64" s="175">
        <f t="shared" si="5"/>
        <v>0</v>
      </c>
      <c r="H64" s="86"/>
      <c r="I64" s="87"/>
      <c r="J64" s="87"/>
      <c r="K64" s="87"/>
      <c r="L64" s="88"/>
      <c r="M64" s="88"/>
      <c r="N64" s="88"/>
      <c r="O64" s="88"/>
      <c r="P64" s="88"/>
      <c r="Q64" s="88"/>
    </row>
    <row r="65" spans="1:17" s="11" customFormat="1" ht="12">
      <c r="A65" s="84"/>
      <c r="B65" s="85"/>
      <c r="C65" s="85"/>
      <c r="D65" s="85"/>
      <c r="E65" s="85"/>
      <c r="F65" s="85"/>
      <c r="G65" s="175">
        <f t="shared" si="5"/>
        <v>0</v>
      </c>
      <c r="H65" s="86"/>
      <c r="I65" s="87"/>
      <c r="J65" s="87"/>
      <c r="K65" s="87"/>
      <c r="L65" s="88"/>
      <c r="M65" s="88"/>
      <c r="N65" s="88"/>
      <c r="O65" s="88"/>
      <c r="P65" s="88"/>
      <c r="Q65" s="88"/>
    </row>
    <row r="66" spans="1:17" s="11" customFormat="1" ht="12">
      <c r="A66" s="84"/>
      <c r="B66" s="85"/>
      <c r="C66" s="85"/>
      <c r="D66" s="85"/>
      <c r="E66" s="85"/>
      <c r="F66" s="85"/>
      <c r="G66" s="175">
        <f t="shared" si="5"/>
        <v>0</v>
      </c>
      <c r="H66" s="86"/>
      <c r="I66" s="87"/>
      <c r="J66" s="87"/>
      <c r="K66" s="87"/>
      <c r="L66" s="88"/>
      <c r="M66" s="88"/>
      <c r="N66" s="88"/>
      <c r="O66" s="88"/>
      <c r="P66" s="88"/>
      <c r="Q66" s="88"/>
    </row>
    <row r="67" spans="1:17" s="11" customFormat="1" ht="12">
      <c r="A67" s="84"/>
      <c r="B67" s="85"/>
      <c r="C67" s="85"/>
      <c r="D67" s="85"/>
      <c r="E67" s="85"/>
      <c r="F67" s="85"/>
      <c r="G67" s="175">
        <f t="shared" si="5"/>
        <v>0</v>
      </c>
      <c r="H67" s="86"/>
      <c r="I67" s="87"/>
      <c r="J67" s="87"/>
      <c r="K67" s="87"/>
      <c r="L67" s="88"/>
      <c r="M67" s="88"/>
      <c r="N67" s="88"/>
      <c r="O67" s="88"/>
      <c r="P67" s="88"/>
      <c r="Q67" s="88"/>
    </row>
    <row r="68" spans="1:17" s="11" customFormat="1" ht="12">
      <c r="A68" s="84"/>
      <c r="B68" s="85"/>
      <c r="C68" s="85"/>
      <c r="D68" s="85"/>
      <c r="E68" s="85"/>
      <c r="F68" s="85"/>
      <c r="G68" s="175">
        <f>_xlfn.IFS(D68=1,8,C68=1,(1.4*8)/D68+(8*0.2),C68=2,(1.4*8)/D68+(8*0.1),C68=3,(1.4*8)/D68+(8*0.05),C68&gt;3,(1.4*8)/D68,C68=0,0)</f>
        <v>0</v>
      </c>
      <c r="H68" s="86"/>
      <c r="I68" s="87"/>
      <c r="J68" s="87"/>
      <c r="K68" s="87"/>
      <c r="L68" s="88"/>
      <c r="M68" s="88"/>
      <c r="N68" s="88"/>
      <c r="O68" s="88"/>
      <c r="P68" s="88"/>
      <c r="Q68" s="88"/>
    </row>
    <row r="69" spans="1:17" s="11" customFormat="1" ht="30.95" customHeight="1">
      <c r="A69" s="183" t="s">
        <v>460</v>
      </c>
      <c r="B69" s="535" t="s">
        <v>462</v>
      </c>
      <c r="C69" s="535"/>
      <c r="D69" s="535"/>
      <c r="E69" s="451"/>
      <c r="F69" s="451"/>
      <c r="G69" s="164">
        <v>4</v>
      </c>
      <c r="H69" s="164">
        <f>SUM(G71:G107)</f>
        <v>24</v>
      </c>
      <c r="I69" s="87"/>
      <c r="J69" s="87"/>
      <c r="K69" s="87"/>
      <c r="L69" s="88"/>
      <c r="M69" s="88"/>
      <c r="N69" s="88"/>
      <c r="O69" s="88"/>
      <c r="P69" s="88"/>
      <c r="Q69" s="88"/>
    </row>
    <row r="70" spans="1:17" s="11" customFormat="1" ht="25.5">
      <c r="A70" s="84"/>
      <c r="B70" s="181" t="s">
        <v>411</v>
      </c>
      <c r="C70" s="182" t="s">
        <v>153</v>
      </c>
      <c r="D70" s="182" t="s">
        <v>154</v>
      </c>
      <c r="E70" s="182"/>
      <c r="F70" s="182"/>
      <c r="G70" s="185" t="s">
        <v>412</v>
      </c>
      <c r="H70" s="86"/>
      <c r="I70" s="87"/>
      <c r="J70" s="87"/>
      <c r="K70" s="87"/>
      <c r="L70" s="88"/>
      <c r="M70" s="88"/>
      <c r="N70" s="88"/>
      <c r="O70" s="88"/>
      <c r="P70" s="88"/>
      <c r="Q70" s="88"/>
    </row>
    <row r="71" spans="1:17" s="11" customFormat="1" ht="12">
      <c r="A71" s="84"/>
      <c r="B71" s="85" t="s">
        <v>447</v>
      </c>
      <c r="C71" s="85">
        <v>0</v>
      </c>
      <c r="D71" s="85">
        <v>2</v>
      </c>
      <c r="E71" s="85"/>
      <c r="F71" s="85"/>
      <c r="G71" s="175">
        <f>_xlfn.IFS(D71=1,4,C71=1,(1.4*4)/D71+(4*0.2),C71=2,(1.4*4)/D71+(4*0.1),C71=3,(1.4*4)/D71+(4*0.05),C71&gt;3,(1.4*12)/D71,C71=0,0)</f>
        <v>0</v>
      </c>
      <c r="H71" s="86"/>
      <c r="I71" s="87"/>
      <c r="J71" s="87"/>
      <c r="K71" s="87"/>
      <c r="L71" s="88"/>
      <c r="M71" s="88"/>
      <c r="N71" s="88"/>
      <c r="O71" s="88"/>
      <c r="P71" s="88"/>
      <c r="Q71" s="88"/>
    </row>
    <row r="72" spans="1:17" s="11" customFormat="1" ht="12">
      <c r="A72" s="84"/>
      <c r="B72" s="85" t="s">
        <v>448</v>
      </c>
      <c r="C72" s="85"/>
      <c r="D72" s="85"/>
      <c r="E72" s="85"/>
      <c r="F72" s="85"/>
      <c r="G72" s="175">
        <f t="shared" ref="G72:G79" si="6">_xlfn.IFS(D72=1,4,C72=1,(1.4*4)/D72+(4*0.2),C72=2,(1.4*4)/D72+(4*0.1),C72=3,(1.4*4)/D72+(4*0.05),C72&gt;3,(1.4*12)/D72,C72=0,0)</f>
        <v>0</v>
      </c>
      <c r="H72" s="86"/>
      <c r="I72" s="87"/>
      <c r="J72" s="87"/>
      <c r="K72" s="87"/>
      <c r="L72" s="88"/>
      <c r="M72" s="88"/>
      <c r="N72" s="88"/>
      <c r="O72" s="88"/>
      <c r="P72" s="88"/>
      <c r="Q72" s="88"/>
    </row>
    <row r="73" spans="1:17" s="11" customFormat="1" ht="12">
      <c r="A73" s="84"/>
      <c r="B73" s="85"/>
      <c r="C73" s="85"/>
      <c r="D73" s="85"/>
      <c r="E73" s="85"/>
      <c r="F73" s="85"/>
      <c r="G73" s="175">
        <f t="shared" si="6"/>
        <v>0</v>
      </c>
      <c r="H73" s="86"/>
      <c r="I73" s="87"/>
      <c r="J73" s="87"/>
      <c r="K73" s="87"/>
      <c r="L73" s="88"/>
      <c r="M73" s="88"/>
      <c r="N73" s="88"/>
      <c r="O73" s="88"/>
      <c r="P73" s="88"/>
      <c r="Q73" s="88"/>
    </row>
    <row r="74" spans="1:17" s="11" customFormat="1" ht="12">
      <c r="A74" s="84"/>
      <c r="B74" s="85"/>
      <c r="C74" s="85"/>
      <c r="D74" s="85"/>
      <c r="E74" s="85"/>
      <c r="F74" s="85"/>
      <c r="G74" s="175">
        <f t="shared" si="6"/>
        <v>0</v>
      </c>
      <c r="H74" s="86"/>
      <c r="I74" s="87"/>
      <c r="J74" s="87"/>
      <c r="K74" s="87"/>
      <c r="L74" s="88"/>
      <c r="M74" s="88"/>
      <c r="N74" s="88"/>
      <c r="O74" s="88"/>
      <c r="P74" s="88"/>
      <c r="Q74" s="88"/>
    </row>
    <row r="75" spans="1:17" s="11" customFormat="1" ht="12">
      <c r="A75" s="84"/>
      <c r="B75" s="85"/>
      <c r="C75" s="85"/>
      <c r="D75" s="85"/>
      <c r="E75" s="85"/>
      <c r="F75" s="85"/>
      <c r="G75" s="175">
        <f t="shared" si="6"/>
        <v>0</v>
      </c>
      <c r="H75" s="86"/>
      <c r="I75" s="87"/>
      <c r="J75" s="87"/>
      <c r="K75" s="87"/>
      <c r="L75" s="88"/>
      <c r="M75" s="88"/>
      <c r="N75" s="88"/>
      <c r="O75" s="88"/>
      <c r="P75" s="88"/>
      <c r="Q75" s="88"/>
    </row>
    <row r="76" spans="1:17" s="11" customFormat="1" ht="12">
      <c r="A76" s="84"/>
      <c r="B76" s="85"/>
      <c r="C76" s="85"/>
      <c r="D76" s="85"/>
      <c r="E76" s="85"/>
      <c r="F76" s="85"/>
      <c r="G76" s="175">
        <f t="shared" si="6"/>
        <v>0</v>
      </c>
      <c r="H76" s="86"/>
      <c r="I76" s="87"/>
      <c r="J76" s="87"/>
      <c r="K76" s="87"/>
      <c r="L76" s="88"/>
      <c r="M76" s="88"/>
      <c r="N76" s="88"/>
      <c r="O76" s="88"/>
      <c r="P76" s="88"/>
      <c r="Q76" s="88"/>
    </row>
    <row r="77" spans="1:17" s="11" customFormat="1" ht="12">
      <c r="A77" s="84"/>
      <c r="B77" s="85"/>
      <c r="C77" s="85"/>
      <c r="D77" s="85"/>
      <c r="E77" s="85"/>
      <c r="F77" s="85"/>
      <c r="G77" s="175">
        <f t="shared" si="6"/>
        <v>0</v>
      </c>
      <c r="H77" s="86"/>
      <c r="I77" s="87"/>
      <c r="J77" s="87"/>
      <c r="K77" s="87"/>
      <c r="L77" s="88"/>
      <c r="M77" s="88"/>
      <c r="N77" s="88"/>
      <c r="O77" s="88"/>
      <c r="P77" s="88"/>
      <c r="Q77" s="88"/>
    </row>
    <row r="78" spans="1:17" s="11" customFormat="1" ht="12">
      <c r="A78" s="84"/>
      <c r="B78" s="85"/>
      <c r="C78" s="85"/>
      <c r="D78" s="85"/>
      <c r="E78" s="85"/>
      <c r="F78" s="85"/>
      <c r="G78" s="175">
        <f t="shared" si="6"/>
        <v>0</v>
      </c>
      <c r="H78" s="86"/>
      <c r="I78" s="87"/>
      <c r="J78" s="87"/>
      <c r="K78" s="87"/>
      <c r="L78" s="88"/>
      <c r="M78" s="88"/>
      <c r="N78" s="88"/>
      <c r="O78" s="88"/>
      <c r="P78" s="88"/>
      <c r="Q78" s="88"/>
    </row>
    <row r="79" spans="1:17" s="11" customFormat="1" ht="12">
      <c r="A79" s="84"/>
      <c r="B79" s="85"/>
      <c r="C79" s="85"/>
      <c r="D79" s="85"/>
      <c r="E79" s="85"/>
      <c r="F79" s="85"/>
      <c r="G79" s="175">
        <f t="shared" si="6"/>
        <v>0</v>
      </c>
      <c r="H79" s="86"/>
      <c r="I79" s="87"/>
      <c r="J79" s="87"/>
      <c r="K79" s="87"/>
      <c r="L79" s="88"/>
      <c r="M79" s="88"/>
      <c r="N79" s="88"/>
      <c r="O79" s="88"/>
      <c r="P79" s="88"/>
      <c r="Q79" s="88"/>
    </row>
    <row r="80" spans="1:17" s="11" customFormat="1" ht="12">
      <c r="A80" s="84"/>
      <c r="B80" s="85"/>
      <c r="C80" s="85"/>
      <c r="D80" s="85"/>
      <c r="E80" s="85"/>
      <c r="F80" s="85"/>
      <c r="G80" s="175">
        <f>_xlfn.IFS(D80=1,4,C80=1,(1.4*4)/D80+(4*0.2),C80=2,(1.4*4)/D80+(4*0.1),C80=3,(1.4*4)/D80+(4*0.05),C80&gt;3,(1.4*12)/D80,C80=0,0)</f>
        <v>0</v>
      </c>
      <c r="H80" s="86"/>
      <c r="I80" s="87"/>
      <c r="J80" s="87"/>
      <c r="K80" s="87"/>
      <c r="L80" s="88"/>
      <c r="M80" s="88"/>
      <c r="N80" s="88"/>
      <c r="O80" s="88"/>
      <c r="P80" s="88"/>
      <c r="Q80" s="88"/>
    </row>
    <row r="81" spans="1:17" s="12" customFormat="1">
      <c r="A81" s="178" t="s">
        <v>155</v>
      </c>
      <c r="B81" s="188" t="s">
        <v>119</v>
      </c>
      <c r="C81" s="188"/>
      <c r="D81" s="188"/>
      <c r="E81" s="188"/>
      <c r="F81" s="188"/>
      <c r="G81" s="189"/>
      <c r="H81" s="189"/>
      <c r="I81" s="254"/>
      <c r="J81" s="87"/>
      <c r="K81" s="87"/>
      <c r="L81" s="88"/>
      <c r="M81" s="88"/>
      <c r="N81" s="88"/>
      <c r="O81" s="88"/>
      <c r="P81" s="88"/>
      <c r="Q81" s="88"/>
    </row>
    <row r="82" spans="1:17" ht="33.950000000000003" customHeight="1">
      <c r="A82" s="183" t="s">
        <v>160</v>
      </c>
      <c r="B82" s="552" t="s">
        <v>463</v>
      </c>
      <c r="C82" s="552"/>
      <c r="D82" s="552"/>
      <c r="E82" s="462"/>
      <c r="F82" s="462"/>
      <c r="G82" s="184">
        <v>6</v>
      </c>
      <c r="H82" s="184">
        <f>SUM(G84:G87)</f>
        <v>0</v>
      </c>
    </row>
    <row r="83" spans="1:17" ht="25.5">
      <c r="A83" s="73"/>
      <c r="B83" s="181" t="s">
        <v>411</v>
      </c>
      <c r="C83" s="182" t="s">
        <v>153</v>
      </c>
      <c r="D83" s="182" t="s">
        <v>154</v>
      </c>
      <c r="E83" s="182"/>
      <c r="F83" s="182"/>
      <c r="G83" s="185" t="s">
        <v>412</v>
      </c>
      <c r="H83" s="74"/>
    </row>
    <row r="84" spans="1:17" s="30" customFormat="1" ht="12">
      <c r="A84" s="84"/>
      <c r="B84" s="89"/>
      <c r="C84" s="85">
        <v>0</v>
      </c>
      <c r="D84" s="85">
        <v>3</v>
      </c>
      <c r="E84" s="85"/>
      <c r="F84" s="85"/>
      <c r="G84" s="175">
        <f>_xlfn.IFS(D84=1,6,C84=1,(1.4*6)/D84+(6*0.2),C84=2,(1.4*6)/D84+(6*0.1),C84=3,(1.4*6)/D84+(6*0.05),C84&gt;3,(1.4*6)/D84,C84=0,0)</f>
        <v>0</v>
      </c>
      <c r="H84" s="86"/>
      <c r="I84" s="87"/>
      <c r="J84" s="87"/>
      <c r="K84" s="87"/>
      <c r="L84" s="90"/>
      <c r="M84" s="90"/>
      <c r="N84" s="90"/>
      <c r="O84" s="90"/>
      <c r="P84" s="90"/>
      <c r="Q84" s="90"/>
    </row>
    <row r="85" spans="1:17" s="30" customFormat="1" ht="12">
      <c r="A85" s="84"/>
      <c r="B85" s="89"/>
      <c r="C85" s="85">
        <v>0</v>
      </c>
      <c r="D85" s="85">
        <v>2</v>
      </c>
      <c r="E85" s="85"/>
      <c r="F85" s="85"/>
      <c r="G85" s="175">
        <f t="shared" ref="G85:G87" si="7">_xlfn.IFS(D85=1,6,C85=1,(1.4*6)/D85+(6*0.2),C85=2,(1.4*6)/D85+(6*0.1),C85=3,(1.4*6)/D85+(6*0.05),C85&gt;3,(1.4*6)/D85,C85=0,0)</f>
        <v>0</v>
      </c>
      <c r="H85" s="86"/>
      <c r="I85" s="87"/>
      <c r="J85" s="87"/>
      <c r="K85" s="87"/>
      <c r="L85" s="90"/>
      <c r="M85" s="90"/>
      <c r="N85" s="90"/>
      <c r="O85" s="90"/>
      <c r="P85" s="90"/>
      <c r="Q85" s="90"/>
    </row>
    <row r="86" spans="1:17" s="30" customFormat="1" ht="12">
      <c r="A86" s="84"/>
      <c r="B86" s="89"/>
      <c r="C86" s="85">
        <v>0</v>
      </c>
      <c r="D86" s="85">
        <v>3</v>
      </c>
      <c r="E86" s="85"/>
      <c r="F86" s="85"/>
      <c r="G86" s="175">
        <f t="shared" si="7"/>
        <v>0</v>
      </c>
      <c r="H86" s="86"/>
      <c r="I86" s="87"/>
      <c r="J86" s="87"/>
      <c r="K86" s="87"/>
      <c r="L86" s="90"/>
      <c r="M86" s="90"/>
      <c r="N86" s="90"/>
      <c r="O86" s="90"/>
      <c r="P86" s="90"/>
      <c r="Q86" s="90"/>
    </row>
    <row r="87" spans="1:17" s="30" customFormat="1" ht="12">
      <c r="A87" s="84"/>
      <c r="B87" s="89"/>
      <c r="C87" s="85">
        <v>0</v>
      </c>
      <c r="D87" s="85">
        <v>3</v>
      </c>
      <c r="E87" s="85"/>
      <c r="F87" s="85"/>
      <c r="G87" s="175">
        <f t="shared" si="7"/>
        <v>0</v>
      </c>
      <c r="H87" s="86"/>
      <c r="I87" s="87"/>
      <c r="J87" s="87"/>
      <c r="K87" s="87"/>
      <c r="L87" s="90"/>
      <c r="M87" s="90"/>
      <c r="N87" s="90"/>
      <c r="O87" s="90"/>
      <c r="P87" s="90"/>
      <c r="Q87" s="90"/>
    </row>
    <row r="88" spans="1:17" ht="33.950000000000003" customHeight="1">
      <c r="A88" s="183" t="s">
        <v>161</v>
      </c>
      <c r="B88" s="552" t="s">
        <v>464</v>
      </c>
      <c r="C88" s="552"/>
      <c r="D88" s="552"/>
      <c r="E88" s="462"/>
      <c r="F88" s="462"/>
      <c r="G88" s="184">
        <v>3</v>
      </c>
      <c r="H88" s="184">
        <f>SUM(G90:G93)</f>
        <v>0</v>
      </c>
    </row>
    <row r="89" spans="1:17" ht="25.5">
      <c r="A89" s="73"/>
      <c r="B89" s="181" t="s">
        <v>411</v>
      </c>
      <c r="C89" s="182" t="s">
        <v>153</v>
      </c>
      <c r="D89" s="182" t="s">
        <v>154</v>
      </c>
      <c r="E89" s="182"/>
      <c r="F89" s="182"/>
      <c r="G89" s="185" t="s">
        <v>412</v>
      </c>
      <c r="H89" s="74"/>
    </row>
    <row r="90" spans="1:17" s="30" customFormat="1" ht="12">
      <c r="A90" s="91"/>
      <c r="B90" s="85"/>
      <c r="C90" s="85">
        <v>0</v>
      </c>
      <c r="D90" s="85">
        <v>3</v>
      </c>
      <c r="E90" s="85"/>
      <c r="F90" s="85"/>
      <c r="G90" s="175">
        <f>_xlfn.IFS(D90=1,3,C90=1,(1.4*3)/D90+(3*0.2),C90=2,(1.4*3)/D90+(3*0.1),C90=3,(1.4*3)/D90+(3*0.05),C90&gt;3,(1.4*3)/D90,C90=0,0)</f>
        <v>0</v>
      </c>
      <c r="H90" s="92"/>
      <c r="I90" s="87"/>
      <c r="J90" s="87"/>
      <c r="K90" s="87"/>
      <c r="L90" s="90"/>
      <c r="M90" s="90"/>
      <c r="N90" s="90"/>
      <c r="O90" s="90"/>
      <c r="P90" s="90"/>
      <c r="Q90" s="90"/>
    </row>
    <row r="91" spans="1:17" s="30" customFormat="1" ht="12">
      <c r="A91" s="91"/>
      <c r="B91" s="85"/>
      <c r="C91" s="85">
        <v>0</v>
      </c>
      <c r="D91" s="85">
        <v>3</v>
      </c>
      <c r="E91" s="85"/>
      <c r="F91" s="85"/>
      <c r="G91" s="175">
        <f t="shared" ref="G91:G93" si="8">_xlfn.IFS(D91=1,3,C91=1,(1.4*3)/D91+(3*0.2),C91=2,(1.4*3)/D91+(3*0.1),C91=3,(1.4*3)/D91+(3*0.05),C91&gt;3,(1.4*3)/D91,C91=0,0)</f>
        <v>0</v>
      </c>
      <c r="H91" s="92"/>
      <c r="I91" s="87"/>
      <c r="J91" s="87"/>
      <c r="K91" s="87"/>
      <c r="L91" s="90"/>
      <c r="M91" s="90"/>
      <c r="N91" s="90"/>
      <c r="O91" s="90"/>
      <c r="P91" s="90"/>
      <c r="Q91" s="90"/>
    </row>
    <row r="92" spans="1:17" s="30" customFormat="1" ht="12">
      <c r="A92" s="91"/>
      <c r="B92" s="85"/>
      <c r="C92" s="85">
        <v>0</v>
      </c>
      <c r="D92" s="85">
        <v>3</v>
      </c>
      <c r="E92" s="85"/>
      <c r="F92" s="85"/>
      <c r="G92" s="175">
        <f t="shared" si="8"/>
        <v>0</v>
      </c>
      <c r="H92" s="92"/>
      <c r="I92" s="87"/>
      <c r="J92" s="87"/>
      <c r="K92" s="87"/>
      <c r="L92" s="90"/>
      <c r="M92" s="90"/>
      <c r="N92" s="90"/>
      <c r="O92" s="90"/>
      <c r="P92" s="90"/>
      <c r="Q92" s="90"/>
    </row>
    <row r="93" spans="1:17">
      <c r="A93" s="91"/>
      <c r="B93" s="85"/>
      <c r="C93" s="85">
        <v>0</v>
      </c>
      <c r="D93" s="85">
        <v>3</v>
      </c>
      <c r="E93" s="85"/>
      <c r="F93" s="85"/>
      <c r="G93" s="175">
        <f t="shared" si="8"/>
        <v>0</v>
      </c>
      <c r="H93" s="92"/>
    </row>
    <row r="94" spans="1:17" s="16" customFormat="1" ht="12">
      <c r="A94" s="91"/>
      <c r="B94" s="85"/>
      <c r="C94" s="85"/>
      <c r="D94" s="85"/>
      <c r="E94" s="85"/>
      <c r="F94" s="85"/>
      <c r="G94" s="175"/>
      <c r="H94" s="92"/>
      <c r="I94" s="87"/>
      <c r="J94" s="87"/>
      <c r="K94" s="87"/>
      <c r="L94" s="93"/>
      <c r="M94" s="93"/>
      <c r="N94" s="93"/>
      <c r="O94" s="93"/>
      <c r="P94" s="93"/>
      <c r="Q94" s="93"/>
    </row>
    <row r="95" spans="1:17" s="16" customFormat="1">
      <c r="A95" s="178" t="s">
        <v>162</v>
      </c>
      <c r="B95" s="188" t="s">
        <v>120</v>
      </c>
      <c r="C95" s="188"/>
      <c r="D95" s="188"/>
      <c r="E95" s="188"/>
      <c r="F95" s="188"/>
      <c r="G95" s="189"/>
      <c r="H95" s="189"/>
      <c r="I95" s="254"/>
      <c r="J95" s="87"/>
      <c r="K95" s="87"/>
      <c r="L95" s="93"/>
      <c r="M95" s="93"/>
      <c r="N95" s="93"/>
      <c r="O95" s="93"/>
      <c r="P95" s="93"/>
      <c r="Q95" s="93"/>
    </row>
    <row r="96" spans="1:17" ht="31.5">
      <c r="A96" s="183" t="s">
        <v>163</v>
      </c>
      <c r="B96" s="190" t="s">
        <v>121</v>
      </c>
      <c r="C96" s="190"/>
      <c r="D96" s="190"/>
      <c r="E96" s="190"/>
      <c r="F96" s="190"/>
      <c r="G96" s="184">
        <v>10</v>
      </c>
      <c r="H96" s="184">
        <f>SUM(G98:G101)</f>
        <v>0</v>
      </c>
    </row>
    <row r="97" spans="1:17">
      <c r="A97" s="73"/>
      <c r="B97" s="75" t="s">
        <v>411</v>
      </c>
      <c r="C97" s="76"/>
      <c r="D97" s="76" t="s">
        <v>416</v>
      </c>
      <c r="E97" s="76"/>
      <c r="F97" s="76"/>
      <c r="G97" s="174" t="s">
        <v>28</v>
      </c>
      <c r="H97" s="74"/>
    </row>
    <row r="98" spans="1:17" s="16" customFormat="1" ht="12">
      <c r="A98" s="94"/>
      <c r="B98" s="95"/>
      <c r="C98" s="95"/>
      <c r="D98" s="95">
        <v>0</v>
      </c>
      <c r="E98" s="95"/>
      <c r="F98" s="95"/>
      <c r="G98" s="175">
        <f>D98*10</f>
        <v>0</v>
      </c>
      <c r="H98" s="96"/>
      <c r="I98" s="87"/>
      <c r="J98" s="87"/>
      <c r="K98" s="87"/>
      <c r="L98" s="93"/>
      <c r="M98" s="93"/>
      <c r="N98" s="93"/>
      <c r="O98" s="93"/>
      <c r="P98" s="93"/>
      <c r="Q98" s="93"/>
    </row>
    <row r="99" spans="1:17" s="16" customFormat="1" ht="12">
      <c r="A99" s="97"/>
      <c r="B99" s="95"/>
      <c r="C99" s="95"/>
      <c r="D99" s="95">
        <v>0</v>
      </c>
      <c r="E99" s="95"/>
      <c r="F99" s="95"/>
      <c r="G99" s="175">
        <f t="shared" ref="G99:G101" si="9">D99*10</f>
        <v>0</v>
      </c>
      <c r="H99" s="96"/>
      <c r="I99" s="87"/>
      <c r="J99" s="87"/>
      <c r="K99" s="87"/>
      <c r="L99" s="93"/>
      <c r="M99" s="93"/>
      <c r="N99" s="93"/>
      <c r="O99" s="93"/>
      <c r="P99" s="93"/>
      <c r="Q99" s="93"/>
    </row>
    <row r="100" spans="1:17" s="16" customFormat="1" ht="12">
      <c r="A100" s="97"/>
      <c r="B100" s="95"/>
      <c r="C100" s="95"/>
      <c r="D100" s="95">
        <v>0</v>
      </c>
      <c r="E100" s="95"/>
      <c r="F100" s="95"/>
      <c r="G100" s="175">
        <f t="shared" si="9"/>
        <v>0</v>
      </c>
      <c r="H100" s="96"/>
      <c r="I100" s="87"/>
      <c r="J100" s="87"/>
      <c r="K100" s="87"/>
      <c r="L100" s="93"/>
      <c r="M100" s="93"/>
      <c r="N100" s="93"/>
      <c r="O100" s="93"/>
      <c r="P100" s="93"/>
      <c r="Q100" s="93"/>
    </row>
    <row r="101" spans="1:17" s="16" customFormat="1" ht="12">
      <c r="A101" s="97"/>
      <c r="B101" s="95"/>
      <c r="C101" s="95"/>
      <c r="D101" s="95">
        <v>0</v>
      </c>
      <c r="E101" s="95"/>
      <c r="F101" s="95"/>
      <c r="G101" s="175">
        <f t="shared" si="9"/>
        <v>0</v>
      </c>
      <c r="H101" s="96"/>
      <c r="I101" s="87"/>
      <c r="J101" s="87"/>
      <c r="K101" s="87"/>
      <c r="L101" s="93"/>
      <c r="M101" s="93"/>
      <c r="N101" s="93"/>
      <c r="O101" s="93"/>
      <c r="P101" s="93"/>
      <c r="Q101" s="93"/>
    </row>
    <row r="102" spans="1:17" ht="35.1" customHeight="1">
      <c r="A102" s="183" t="s">
        <v>164</v>
      </c>
      <c r="B102" s="191" t="s">
        <v>122</v>
      </c>
      <c r="C102" s="190"/>
      <c r="D102" s="190"/>
      <c r="E102" s="190"/>
      <c r="F102" s="190"/>
      <c r="G102" s="184">
        <v>5</v>
      </c>
      <c r="H102" s="184">
        <f>SUM(G104:G107)</f>
        <v>0</v>
      </c>
    </row>
    <row r="103" spans="1:17" ht="38.25">
      <c r="A103" s="73"/>
      <c r="B103" s="75" t="s">
        <v>413</v>
      </c>
      <c r="C103" s="76"/>
      <c r="D103" s="76" t="s">
        <v>414</v>
      </c>
      <c r="E103" s="76"/>
      <c r="F103" s="76"/>
      <c r="G103" s="174" t="s">
        <v>415</v>
      </c>
      <c r="H103" s="74"/>
    </row>
    <row r="104" spans="1:17" s="11" customFormat="1" ht="12">
      <c r="A104" s="94"/>
      <c r="B104" s="95"/>
      <c r="C104" s="95"/>
      <c r="D104" s="95">
        <v>0</v>
      </c>
      <c r="E104" s="95"/>
      <c r="F104" s="95"/>
      <c r="G104" s="175">
        <f>D104*5</f>
        <v>0</v>
      </c>
      <c r="H104" s="96"/>
      <c r="I104" s="87"/>
      <c r="J104" s="87"/>
      <c r="K104" s="87"/>
      <c r="L104" s="88"/>
      <c r="M104" s="88"/>
      <c r="N104" s="88"/>
      <c r="O104" s="88"/>
      <c r="P104" s="88"/>
      <c r="Q104" s="88"/>
    </row>
    <row r="105" spans="1:17" s="11" customFormat="1" ht="12">
      <c r="A105" s="94"/>
      <c r="B105" s="95"/>
      <c r="C105" s="95"/>
      <c r="D105" s="95">
        <v>0</v>
      </c>
      <c r="E105" s="95"/>
      <c r="F105" s="95"/>
      <c r="G105" s="175">
        <f t="shared" ref="G105:G107" si="10">D105*5</f>
        <v>0</v>
      </c>
      <c r="H105" s="96"/>
      <c r="I105" s="87"/>
      <c r="J105" s="87"/>
      <c r="K105" s="87"/>
      <c r="L105" s="88"/>
      <c r="M105" s="88"/>
      <c r="N105" s="88"/>
      <c r="O105" s="88"/>
      <c r="P105" s="88"/>
      <c r="Q105" s="88"/>
    </row>
    <row r="106" spans="1:17" s="11" customFormat="1" ht="12">
      <c r="A106" s="94"/>
      <c r="B106" s="95"/>
      <c r="C106" s="95"/>
      <c r="D106" s="95">
        <v>0</v>
      </c>
      <c r="E106" s="95"/>
      <c r="F106" s="95"/>
      <c r="G106" s="175">
        <f t="shared" si="10"/>
        <v>0</v>
      </c>
      <c r="H106" s="96"/>
      <c r="I106" s="87"/>
      <c r="J106" s="87"/>
      <c r="K106" s="87"/>
      <c r="L106" s="88"/>
      <c r="M106" s="88"/>
      <c r="N106" s="88"/>
      <c r="O106" s="88"/>
      <c r="P106" s="88"/>
      <c r="Q106" s="88"/>
    </row>
    <row r="107" spans="1:17" s="11" customFormat="1" ht="12">
      <c r="A107" s="94"/>
      <c r="B107" s="95"/>
      <c r="C107" s="95"/>
      <c r="D107" s="95">
        <v>0</v>
      </c>
      <c r="E107" s="95"/>
      <c r="F107" s="95"/>
      <c r="G107" s="175">
        <f t="shared" si="10"/>
        <v>0</v>
      </c>
      <c r="H107" s="96"/>
      <c r="I107" s="87"/>
      <c r="J107" s="87"/>
      <c r="K107" s="87"/>
      <c r="L107" s="88"/>
      <c r="M107" s="88"/>
      <c r="N107" s="88"/>
      <c r="O107" s="88"/>
      <c r="P107" s="88"/>
      <c r="Q107" s="88"/>
    </row>
    <row r="108" spans="1:17" s="11" customFormat="1" ht="15">
      <c r="A108" s="192" t="s">
        <v>162</v>
      </c>
      <c r="B108" s="193" t="s">
        <v>465</v>
      </c>
      <c r="C108" s="193"/>
      <c r="D108" s="193"/>
      <c r="E108" s="193"/>
      <c r="F108" s="193"/>
      <c r="G108" s="194"/>
      <c r="H108" s="195"/>
      <c r="I108" s="194"/>
      <c r="J108" s="87"/>
      <c r="K108" s="87"/>
      <c r="L108" s="88"/>
      <c r="M108" s="88"/>
      <c r="N108" s="88"/>
      <c r="O108" s="88"/>
      <c r="P108" s="88"/>
      <c r="Q108" s="88"/>
    </row>
    <row r="109" spans="1:17" s="11" customFormat="1" ht="30">
      <c r="A109" s="196" t="s">
        <v>163</v>
      </c>
      <c r="B109" s="197" t="s">
        <v>121</v>
      </c>
      <c r="C109" s="197"/>
      <c r="D109" s="197"/>
      <c r="E109" s="197"/>
      <c r="F109" s="197"/>
      <c r="G109" s="198">
        <v>100</v>
      </c>
      <c r="H109" s="198">
        <f>SUM(G111:G113)</f>
        <v>0</v>
      </c>
      <c r="I109" s="199"/>
      <c r="J109" s="87"/>
      <c r="K109" s="87"/>
      <c r="L109" s="88"/>
      <c r="M109" s="88"/>
      <c r="N109" s="88"/>
      <c r="O109" s="88"/>
      <c r="P109" s="88"/>
      <c r="Q109" s="88"/>
    </row>
    <row r="110" spans="1:17" s="11" customFormat="1" ht="15">
      <c r="A110" s="200"/>
      <c r="B110" s="554"/>
      <c r="C110" s="554"/>
      <c r="D110" s="554"/>
      <c r="E110" s="463"/>
      <c r="F110" s="463"/>
      <c r="G110" s="201"/>
      <c r="H110" s="202"/>
      <c r="I110" s="203"/>
      <c r="J110" s="87"/>
      <c r="K110" s="87"/>
      <c r="L110" s="88"/>
      <c r="M110" s="88"/>
      <c r="N110" s="88"/>
      <c r="O110" s="88"/>
      <c r="P110" s="88"/>
      <c r="Q110" s="88"/>
    </row>
    <row r="111" spans="1:17" s="11" customFormat="1" ht="15">
      <c r="A111" s="204"/>
      <c r="B111" s="550"/>
      <c r="C111" s="550"/>
      <c r="D111" s="550"/>
      <c r="E111" s="460"/>
      <c r="F111" s="460"/>
      <c r="G111" s="205"/>
      <c r="H111" s="206"/>
      <c r="I111" s="207"/>
      <c r="J111" s="87"/>
      <c r="K111" s="87"/>
      <c r="L111" s="88"/>
      <c r="M111" s="88"/>
      <c r="N111" s="88"/>
      <c r="O111" s="88"/>
      <c r="P111" s="88"/>
      <c r="Q111" s="88"/>
    </row>
    <row r="112" spans="1:17" s="11" customFormat="1" ht="15">
      <c r="A112" s="208"/>
      <c r="B112" s="550"/>
      <c r="C112" s="550"/>
      <c r="D112" s="550"/>
      <c r="E112" s="460"/>
      <c r="F112" s="460"/>
      <c r="G112" s="205"/>
      <c r="H112" s="206"/>
      <c r="I112" s="207"/>
      <c r="J112" s="87"/>
      <c r="K112" s="87"/>
      <c r="L112" s="88"/>
      <c r="M112" s="88"/>
      <c r="N112" s="88"/>
      <c r="O112" s="88"/>
      <c r="P112" s="88"/>
      <c r="Q112" s="88"/>
    </row>
    <row r="113" spans="1:17" s="11" customFormat="1" ht="15">
      <c r="A113" s="208"/>
      <c r="B113" s="550"/>
      <c r="C113" s="550"/>
      <c r="D113" s="550"/>
      <c r="E113" s="460"/>
      <c r="F113" s="460"/>
      <c r="G113" s="205"/>
      <c r="H113" s="206"/>
      <c r="I113" s="207"/>
      <c r="J113" s="87"/>
      <c r="K113" s="87"/>
      <c r="L113" s="88"/>
      <c r="M113" s="88"/>
      <c r="N113" s="88"/>
      <c r="O113" s="88"/>
      <c r="P113" s="88"/>
      <c r="Q113" s="88"/>
    </row>
    <row r="114" spans="1:17" s="11" customFormat="1" ht="15">
      <c r="A114" s="196" t="s">
        <v>164</v>
      </c>
      <c r="B114" s="197" t="s">
        <v>466</v>
      </c>
      <c r="C114" s="197"/>
      <c r="D114" s="197"/>
      <c r="E114" s="197"/>
      <c r="F114" s="197"/>
      <c r="G114" s="209">
        <v>60</v>
      </c>
      <c r="H114" s="198">
        <f>SUM(D142:D145)</f>
        <v>0</v>
      </c>
      <c r="I114" s="210"/>
      <c r="J114" s="87"/>
      <c r="K114" s="87"/>
      <c r="L114" s="88"/>
      <c r="M114" s="88"/>
      <c r="N114" s="88"/>
      <c r="O114" s="88"/>
      <c r="P114" s="88"/>
      <c r="Q114" s="88"/>
    </row>
    <row r="115" spans="1:17" s="11" customFormat="1" ht="15">
      <c r="A115" s="211"/>
      <c r="B115" s="212"/>
      <c r="C115" s="212"/>
      <c r="D115" s="212"/>
      <c r="E115" s="212"/>
      <c r="F115" s="212"/>
      <c r="G115" s="213"/>
      <c r="H115" s="214"/>
      <c r="I115" s="210"/>
      <c r="J115" s="87"/>
      <c r="K115" s="87"/>
      <c r="L115" s="88"/>
      <c r="M115" s="88"/>
      <c r="N115" s="88"/>
      <c r="O115" s="88"/>
      <c r="P115" s="88"/>
      <c r="Q115" s="88"/>
    </row>
    <row r="116" spans="1:17" s="11" customFormat="1" ht="15">
      <c r="A116" s="200"/>
      <c r="B116" s="215"/>
      <c r="C116" s="215"/>
      <c r="D116" s="215"/>
      <c r="E116" s="215"/>
      <c r="F116" s="215"/>
      <c r="G116" s="201"/>
      <c r="H116" s="202"/>
      <c r="I116" s="203"/>
      <c r="J116" s="87"/>
      <c r="K116" s="87"/>
      <c r="L116" s="88"/>
      <c r="M116" s="88"/>
      <c r="N116" s="88"/>
      <c r="O116" s="88"/>
      <c r="P116" s="88"/>
      <c r="Q116" s="88"/>
    </row>
    <row r="117" spans="1:17" s="11" customFormat="1" ht="15">
      <c r="A117" s="211"/>
      <c r="B117" s="555"/>
      <c r="C117" s="555"/>
      <c r="D117" s="555"/>
      <c r="E117" s="212"/>
      <c r="F117" s="212"/>
      <c r="G117" s="213"/>
      <c r="H117" s="214"/>
      <c r="I117" s="210"/>
      <c r="J117" s="87"/>
      <c r="K117" s="87"/>
      <c r="L117" s="88"/>
      <c r="M117" s="88"/>
      <c r="N117" s="88"/>
      <c r="O117" s="88"/>
      <c r="P117" s="88"/>
      <c r="Q117" s="88"/>
    </row>
    <row r="118" spans="1:17" s="11" customFormat="1" ht="15">
      <c r="A118" s="216">
        <v>37318</v>
      </c>
      <c r="B118" s="548" t="s">
        <v>467</v>
      </c>
      <c r="C118" s="548"/>
      <c r="D118" s="548"/>
      <c r="E118" s="458"/>
      <c r="F118" s="458"/>
      <c r="G118" s="217">
        <v>30</v>
      </c>
      <c r="H118" s="217">
        <f>SUM(G119:G121)</f>
        <v>0</v>
      </c>
      <c r="I118" s="210"/>
      <c r="J118" s="87"/>
      <c r="K118" s="87"/>
      <c r="L118" s="88"/>
      <c r="M118" s="88"/>
      <c r="N118" s="88"/>
      <c r="O118" s="88"/>
      <c r="P118" s="88"/>
      <c r="Q118" s="88"/>
    </row>
    <row r="119" spans="1:17" s="11" customFormat="1" ht="15">
      <c r="A119" s="218"/>
      <c r="B119" s="547"/>
      <c r="C119" s="547"/>
      <c r="D119" s="547"/>
      <c r="E119" s="461"/>
      <c r="F119" s="461"/>
      <c r="G119" s="219"/>
      <c r="H119" s="220"/>
      <c r="I119" s="210"/>
      <c r="J119" s="87"/>
      <c r="K119" s="87"/>
      <c r="L119" s="88"/>
      <c r="M119" s="88"/>
      <c r="N119" s="88"/>
      <c r="O119" s="88"/>
      <c r="P119" s="88"/>
      <c r="Q119" s="88"/>
    </row>
    <row r="120" spans="1:17" s="11" customFormat="1" ht="15">
      <c r="A120" s="218"/>
      <c r="B120" s="547"/>
      <c r="C120" s="547"/>
      <c r="D120" s="547"/>
      <c r="E120" s="461"/>
      <c r="F120" s="461"/>
      <c r="G120" s="219"/>
      <c r="H120" s="220"/>
      <c r="I120" s="210"/>
      <c r="J120" s="87"/>
      <c r="K120" s="87"/>
      <c r="L120" s="88"/>
      <c r="M120" s="88"/>
      <c r="N120" s="88"/>
      <c r="O120" s="88"/>
      <c r="P120" s="88"/>
      <c r="Q120" s="88"/>
    </row>
    <row r="121" spans="1:17" s="11" customFormat="1" ht="15">
      <c r="A121" s="218"/>
      <c r="B121" s="547"/>
      <c r="C121" s="547"/>
      <c r="D121" s="547"/>
      <c r="E121" s="461"/>
      <c r="F121" s="461"/>
      <c r="G121" s="219"/>
      <c r="H121" s="220"/>
      <c r="I121" s="210"/>
      <c r="J121" s="87"/>
      <c r="K121" s="87"/>
      <c r="L121" s="88"/>
      <c r="M121" s="88"/>
      <c r="N121" s="88"/>
      <c r="O121" s="88"/>
      <c r="P121" s="88"/>
      <c r="Q121" s="88"/>
    </row>
    <row r="122" spans="1:17" s="11" customFormat="1" ht="15">
      <c r="A122" s="216">
        <v>37319</v>
      </c>
      <c r="B122" s="548" t="s">
        <v>468</v>
      </c>
      <c r="C122" s="548"/>
      <c r="D122" s="548"/>
      <c r="E122" s="458"/>
      <c r="F122" s="458"/>
      <c r="G122" s="217">
        <v>40</v>
      </c>
      <c r="H122" s="217">
        <f>SUM(G123:G125)</f>
        <v>0</v>
      </c>
      <c r="I122" s="210"/>
      <c r="J122" s="87"/>
      <c r="K122" s="87"/>
      <c r="L122" s="88"/>
      <c r="M122" s="88"/>
      <c r="N122" s="88"/>
      <c r="O122" s="88"/>
      <c r="P122" s="88"/>
      <c r="Q122" s="88"/>
    </row>
    <row r="123" spans="1:17" s="11" customFormat="1" ht="15">
      <c r="A123" s="218"/>
      <c r="B123" s="547"/>
      <c r="C123" s="547"/>
      <c r="D123" s="547"/>
      <c r="E123" s="461"/>
      <c r="F123" s="461"/>
      <c r="G123" s="221"/>
      <c r="H123" s="220"/>
      <c r="I123" s="210"/>
      <c r="J123" s="87"/>
      <c r="K123" s="87"/>
      <c r="L123" s="88"/>
      <c r="M123" s="88"/>
      <c r="N123" s="88"/>
      <c r="O123" s="88"/>
      <c r="P123" s="88"/>
      <c r="Q123" s="88"/>
    </row>
    <row r="124" spans="1:17" s="11" customFormat="1" ht="15">
      <c r="A124" s="218"/>
      <c r="B124" s="547"/>
      <c r="C124" s="547"/>
      <c r="D124" s="547"/>
      <c r="E124" s="461"/>
      <c r="F124" s="461"/>
      <c r="G124" s="221"/>
      <c r="H124" s="220"/>
      <c r="I124" s="210"/>
      <c r="J124" s="87"/>
      <c r="K124" s="87"/>
      <c r="L124" s="88"/>
      <c r="M124" s="88"/>
      <c r="N124" s="88"/>
      <c r="O124" s="88"/>
      <c r="P124" s="88"/>
      <c r="Q124" s="88"/>
    </row>
    <row r="125" spans="1:17" s="11" customFormat="1" ht="15">
      <c r="A125" s="218"/>
      <c r="B125" s="547"/>
      <c r="C125" s="547"/>
      <c r="D125" s="547"/>
      <c r="E125" s="461"/>
      <c r="F125" s="461"/>
      <c r="G125" s="221"/>
      <c r="H125" s="220"/>
      <c r="I125" s="210"/>
      <c r="J125" s="87"/>
      <c r="K125" s="87"/>
      <c r="L125" s="88"/>
      <c r="M125" s="88"/>
      <c r="N125" s="88"/>
      <c r="O125" s="88"/>
      <c r="P125" s="88"/>
      <c r="Q125" s="88"/>
    </row>
    <row r="126" spans="1:17" s="11" customFormat="1" ht="15">
      <c r="A126" s="216">
        <v>37320</v>
      </c>
      <c r="B126" s="548" t="s">
        <v>469</v>
      </c>
      <c r="C126" s="548"/>
      <c r="D126" s="548"/>
      <c r="E126" s="458"/>
      <c r="F126" s="458"/>
      <c r="G126" s="217">
        <v>20</v>
      </c>
      <c r="H126" s="217">
        <f>SUM(G127:G129)</f>
        <v>0</v>
      </c>
      <c r="I126" s="210"/>
      <c r="J126" s="87"/>
      <c r="K126" s="87"/>
      <c r="L126" s="88"/>
      <c r="M126" s="88"/>
      <c r="N126" s="88"/>
      <c r="O126" s="88"/>
      <c r="P126" s="88"/>
      <c r="Q126" s="88"/>
    </row>
    <row r="127" spans="1:17" s="11" customFormat="1" ht="15">
      <c r="A127" s="218"/>
      <c r="B127" s="547"/>
      <c r="C127" s="547"/>
      <c r="D127" s="547"/>
      <c r="E127" s="461"/>
      <c r="F127" s="461"/>
      <c r="G127" s="221"/>
      <c r="H127" s="220"/>
      <c r="I127" s="210"/>
      <c r="J127" s="87"/>
      <c r="K127" s="87"/>
      <c r="L127" s="88"/>
      <c r="M127" s="88"/>
      <c r="N127" s="88"/>
      <c r="O127" s="88"/>
      <c r="P127" s="88"/>
      <c r="Q127" s="88"/>
    </row>
    <row r="128" spans="1:17" s="11" customFormat="1" ht="15">
      <c r="A128" s="218"/>
      <c r="B128" s="547"/>
      <c r="C128" s="547"/>
      <c r="D128" s="547"/>
      <c r="E128" s="461"/>
      <c r="F128" s="461"/>
      <c r="G128" s="221"/>
      <c r="H128" s="220"/>
      <c r="I128" s="210"/>
      <c r="J128" s="87"/>
      <c r="K128" s="87"/>
      <c r="L128" s="88"/>
      <c r="M128" s="88"/>
      <c r="N128" s="88"/>
      <c r="O128" s="88"/>
      <c r="P128" s="88"/>
      <c r="Q128" s="88"/>
    </row>
    <row r="129" spans="1:17" s="11" customFormat="1" ht="15">
      <c r="A129" s="218"/>
      <c r="B129" s="547"/>
      <c r="C129" s="547"/>
      <c r="D129" s="547"/>
      <c r="E129" s="461"/>
      <c r="F129" s="461"/>
      <c r="G129" s="221"/>
      <c r="H129" s="220"/>
      <c r="I129" s="210"/>
      <c r="J129" s="87"/>
      <c r="K129" s="87"/>
      <c r="L129" s="88"/>
      <c r="M129" s="88"/>
      <c r="N129" s="88"/>
      <c r="O129" s="88"/>
      <c r="P129" s="88"/>
      <c r="Q129" s="88"/>
    </row>
    <row r="130" spans="1:17" s="11" customFormat="1" ht="15">
      <c r="A130" s="216">
        <v>37321</v>
      </c>
      <c r="B130" s="548" t="s">
        <v>470</v>
      </c>
      <c r="C130" s="548"/>
      <c r="D130" s="548"/>
      <c r="E130" s="458"/>
      <c r="F130" s="458"/>
      <c r="G130" s="217">
        <v>15</v>
      </c>
      <c r="H130" s="217">
        <f>SUM(G131:G133)</f>
        <v>0</v>
      </c>
      <c r="I130" s="210"/>
      <c r="J130" s="87"/>
      <c r="K130" s="87"/>
      <c r="L130" s="88"/>
      <c r="M130" s="88"/>
      <c r="N130" s="88"/>
      <c r="O130" s="88"/>
      <c r="P130" s="88"/>
      <c r="Q130" s="88"/>
    </row>
    <row r="131" spans="1:17" s="11" customFormat="1" ht="15">
      <c r="A131" s="218"/>
      <c r="B131" s="547"/>
      <c r="C131" s="547"/>
      <c r="D131" s="547"/>
      <c r="E131" s="461"/>
      <c r="F131" s="461"/>
      <c r="G131" s="221"/>
      <c r="H131" s="220"/>
      <c r="I131" s="210"/>
      <c r="J131" s="87"/>
      <c r="K131" s="87"/>
      <c r="L131" s="88"/>
      <c r="M131" s="88"/>
      <c r="N131" s="88"/>
      <c r="O131" s="88"/>
      <c r="P131" s="88"/>
      <c r="Q131" s="88"/>
    </row>
    <row r="132" spans="1:17" s="11" customFormat="1" ht="15">
      <c r="A132" s="218"/>
      <c r="B132" s="547"/>
      <c r="C132" s="547"/>
      <c r="D132" s="547"/>
      <c r="E132" s="461"/>
      <c r="F132" s="461"/>
      <c r="G132" s="221"/>
      <c r="H132" s="220"/>
      <c r="I132" s="210"/>
      <c r="J132" s="87"/>
      <c r="K132" s="87"/>
      <c r="L132" s="88"/>
      <c r="M132" s="88"/>
      <c r="N132" s="88"/>
      <c r="O132" s="88"/>
      <c r="P132" s="88"/>
      <c r="Q132" s="88"/>
    </row>
    <row r="133" spans="1:17" s="11" customFormat="1" ht="15">
      <c r="A133" s="218"/>
      <c r="B133" s="547"/>
      <c r="C133" s="547"/>
      <c r="D133" s="547"/>
      <c r="E133" s="461"/>
      <c r="F133" s="461"/>
      <c r="G133" s="221"/>
      <c r="H133" s="220"/>
      <c r="I133" s="210"/>
      <c r="J133" s="87"/>
      <c r="K133" s="87"/>
      <c r="L133" s="88"/>
      <c r="M133" s="88"/>
      <c r="N133" s="88"/>
      <c r="O133" s="88"/>
      <c r="P133" s="88"/>
      <c r="Q133" s="88"/>
    </row>
    <row r="134" spans="1:17" s="11" customFormat="1" ht="15">
      <c r="A134" s="216">
        <v>37322</v>
      </c>
      <c r="B134" s="548" t="s">
        <v>471</v>
      </c>
      <c r="C134" s="548"/>
      <c r="D134" s="548"/>
      <c r="E134" s="458"/>
      <c r="F134" s="458"/>
      <c r="G134" s="217">
        <v>12</v>
      </c>
      <c r="H134" s="217">
        <f>SUM(G135:G137)</f>
        <v>0</v>
      </c>
      <c r="I134" s="210"/>
      <c r="J134" s="87"/>
      <c r="K134" s="87"/>
      <c r="L134" s="88"/>
      <c r="M134" s="88"/>
      <c r="N134" s="88"/>
      <c r="O134" s="88"/>
      <c r="P134" s="88"/>
      <c r="Q134" s="88"/>
    </row>
    <row r="135" spans="1:17" s="11" customFormat="1" ht="15">
      <c r="A135" s="218"/>
      <c r="B135" s="547"/>
      <c r="C135" s="547"/>
      <c r="D135" s="547"/>
      <c r="E135" s="461"/>
      <c r="F135" s="461"/>
      <c r="G135" s="221"/>
      <c r="H135" s="220"/>
      <c r="I135" s="210"/>
      <c r="J135" s="87"/>
      <c r="K135" s="87"/>
      <c r="L135" s="88"/>
      <c r="M135" s="88"/>
      <c r="N135" s="88"/>
      <c r="O135" s="88"/>
      <c r="P135" s="88"/>
      <c r="Q135" s="88"/>
    </row>
    <row r="136" spans="1:17" s="11" customFormat="1" ht="15">
      <c r="A136" s="218"/>
      <c r="B136" s="547"/>
      <c r="C136" s="547"/>
      <c r="D136" s="547"/>
      <c r="E136" s="461"/>
      <c r="F136" s="461"/>
      <c r="G136" s="221"/>
      <c r="H136" s="220"/>
      <c r="I136" s="210"/>
      <c r="J136" s="87"/>
      <c r="K136" s="87"/>
      <c r="L136" s="88"/>
      <c r="M136" s="88"/>
      <c r="N136" s="88"/>
      <c r="O136" s="88"/>
      <c r="P136" s="88"/>
      <c r="Q136" s="88"/>
    </row>
    <row r="137" spans="1:17" s="11" customFormat="1" ht="15">
      <c r="A137" s="218"/>
      <c r="B137" s="547"/>
      <c r="C137" s="547"/>
      <c r="D137" s="547"/>
      <c r="E137" s="461"/>
      <c r="F137" s="461"/>
      <c r="G137" s="221"/>
      <c r="H137" s="220"/>
      <c r="I137" s="210"/>
      <c r="J137" s="87"/>
      <c r="K137" s="87"/>
      <c r="L137" s="88"/>
      <c r="M137" s="88"/>
      <c r="N137" s="88"/>
      <c r="O137" s="88"/>
      <c r="P137" s="88"/>
      <c r="Q137" s="88"/>
    </row>
    <row r="138" spans="1:17" s="11" customFormat="1" ht="15">
      <c r="A138" s="216">
        <v>37323</v>
      </c>
      <c r="B138" s="548" t="s">
        <v>472</v>
      </c>
      <c r="C138" s="548"/>
      <c r="D138" s="548"/>
      <c r="E138" s="458"/>
      <c r="F138" s="458"/>
      <c r="G138" s="217">
        <v>10</v>
      </c>
      <c r="H138" s="217">
        <f>SUM(G139:G141)</f>
        <v>0</v>
      </c>
      <c r="I138" s="210"/>
      <c r="J138" s="87"/>
      <c r="K138" s="87"/>
      <c r="L138" s="88"/>
      <c r="M138" s="88"/>
      <c r="N138" s="88"/>
      <c r="O138" s="88"/>
      <c r="P138" s="88"/>
      <c r="Q138" s="88"/>
    </row>
    <row r="139" spans="1:17" s="11" customFormat="1" ht="15">
      <c r="A139" s="218"/>
      <c r="B139" s="547"/>
      <c r="C139" s="547"/>
      <c r="D139" s="547"/>
      <c r="E139" s="461"/>
      <c r="F139" s="461"/>
      <c r="G139" s="221"/>
      <c r="H139" s="220"/>
      <c r="I139" s="210"/>
      <c r="J139" s="87"/>
      <c r="K139" s="87"/>
      <c r="L139" s="88"/>
      <c r="M139" s="88"/>
      <c r="N139" s="88"/>
      <c r="O139" s="88"/>
      <c r="P139" s="88"/>
      <c r="Q139" s="88"/>
    </row>
    <row r="140" spans="1:17" s="11" customFormat="1" ht="15">
      <c r="A140" s="218"/>
      <c r="B140" s="547"/>
      <c r="C140" s="547"/>
      <c r="D140" s="547"/>
      <c r="E140" s="461"/>
      <c r="F140" s="461"/>
      <c r="G140" s="221"/>
      <c r="H140" s="220"/>
      <c r="I140" s="210"/>
      <c r="J140" s="87"/>
      <c r="K140" s="87"/>
      <c r="L140" s="88"/>
      <c r="M140" s="88"/>
      <c r="N140" s="88"/>
      <c r="O140" s="88"/>
      <c r="P140" s="88"/>
      <c r="Q140" s="88"/>
    </row>
    <row r="141" spans="1:17" s="11" customFormat="1" ht="15">
      <c r="A141" s="218"/>
      <c r="B141" s="547"/>
      <c r="C141" s="547"/>
      <c r="D141" s="547"/>
      <c r="E141" s="461"/>
      <c r="F141" s="461"/>
      <c r="G141" s="221"/>
      <c r="H141" s="220"/>
      <c r="I141" s="210"/>
      <c r="J141" s="87"/>
      <c r="K141" s="87"/>
      <c r="L141" s="88"/>
      <c r="M141" s="88"/>
      <c r="N141" s="88"/>
      <c r="O141" s="88"/>
      <c r="P141" s="88"/>
      <c r="Q141" s="88"/>
    </row>
    <row r="142" spans="1:17" s="11" customFormat="1">
      <c r="A142" s="216">
        <v>37324</v>
      </c>
      <c r="B142" s="548" t="s">
        <v>473</v>
      </c>
      <c r="C142" s="548"/>
      <c r="D142" s="548"/>
      <c r="E142" s="458"/>
      <c r="F142" s="458"/>
      <c r="G142" s="222">
        <v>8</v>
      </c>
      <c r="H142" s="217">
        <f>SUM(G143:G145)</f>
        <v>0</v>
      </c>
      <c r="I142" s="207"/>
      <c r="J142" s="87"/>
      <c r="K142" s="87"/>
      <c r="L142" s="88"/>
      <c r="M142" s="88"/>
      <c r="N142" s="88"/>
      <c r="O142" s="88"/>
      <c r="P142" s="88"/>
      <c r="Q142" s="88"/>
    </row>
    <row r="143" spans="1:17" s="11" customFormat="1" ht="15">
      <c r="A143" s="211"/>
      <c r="B143" s="549"/>
      <c r="C143" s="549"/>
      <c r="D143" s="549"/>
      <c r="E143" s="459"/>
      <c r="F143" s="459"/>
      <c r="G143" s="223"/>
      <c r="H143" s="224"/>
      <c r="I143" s="207"/>
      <c r="J143" s="87"/>
      <c r="K143" s="87"/>
      <c r="L143" s="88"/>
      <c r="M143" s="88"/>
      <c r="N143" s="88"/>
      <c r="O143" s="88"/>
      <c r="P143" s="88"/>
      <c r="Q143" s="88"/>
    </row>
    <row r="144" spans="1:17" s="11" customFormat="1" ht="15">
      <c r="A144" s="211"/>
      <c r="B144" s="549"/>
      <c r="C144" s="549"/>
      <c r="D144" s="549"/>
      <c r="E144" s="459"/>
      <c r="F144" s="459"/>
      <c r="G144" s="223"/>
      <c r="H144" s="224"/>
      <c r="I144" s="207"/>
      <c r="J144" s="87"/>
      <c r="K144" s="87"/>
      <c r="L144" s="88"/>
      <c r="M144" s="88"/>
      <c r="N144" s="88"/>
      <c r="O144" s="88"/>
      <c r="P144" s="88"/>
      <c r="Q144" s="88"/>
    </row>
    <row r="145" spans="1:17" s="11" customFormat="1" ht="15">
      <c r="A145" s="204"/>
      <c r="B145" s="550"/>
      <c r="C145" s="550"/>
      <c r="D145" s="550"/>
      <c r="E145" s="460"/>
      <c r="F145" s="460"/>
      <c r="G145" s="225"/>
      <c r="H145" s="206"/>
      <c r="I145" s="207"/>
      <c r="J145" s="87"/>
      <c r="K145" s="87"/>
      <c r="L145" s="88"/>
      <c r="M145" s="88"/>
      <c r="N145" s="88"/>
      <c r="O145" s="88"/>
      <c r="P145" s="88"/>
      <c r="Q145" s="88"/>
    </row>
    <row r="146" spans="1:17" s="11" customFormat="1" ht="15">
      <c r="A146" s="192" t="s">
        <v>165</v>
      </c>
      <c r="B146" s="541" t="s">
        <v>474</v>
      </c>
      <c r="C146" s="541"/>
      <c r="D146" s="541"/>
      <c r="E146" s="454"/>
      <c r="F146" s="454"/>
      <c r="G146" s="226"/>
      <c r="H146" s="227"/>
      <c r="I146" s="226"/>
      <c r="J146" s="87"/>
      <c r="K146" s="87"/>
      <c r="L146" s="88"/>
      <c r="M146" s="88"/>
      <c r="N146" s="88"/>
      <c r="O146" s="88"/>
      <c r="P146" s="88"/>
      <c r="Q146" s="88"/>
    </row>
    <row r="147" spans="1:17" s="11" customFormat="1" ht="15">
      <c r="A147" s="196" t="s">
        <v>166</v>
      </c>
      <c r="B147" s="542" t="s">
        <v>475</v>
      </c>
      <c r="C147" s="542"/>
      <c r="D147" s="542"/>
      <c r="E147" s="455"/>
      <c r="F147" s="455"/>
      <c r="G147" s="209">
        <v>20</v>
      </c>
      <c r="H147" s="198">
        <f>SUM(G148:G151)</f>
        <v>0</v>
      </c>
      <c r="I147" s="210"/>
      <c r="J147" s="87"/>
      <c r="K147" s="87"/>
      <c r="L147" s="88"/>
      <c r="M147" s="88"/>
      <c r="N147" s="88"/>
      <c r="O147" s="88"/>
      <c r="P147" s="88"/>
      <c r="Q147" s="88"/>
    </row>
    <row r="148" spans="1:17" s="11" customFormat="1" ht="15">
      <c r="A148" s="208"/>
      <c r="B148" s="546"/>
      <c r="C148" s="546"/>
      <c r="D148" s="546"/>
      <c r="E148" s="456"/>
      <c r="F148" s="456"/>
      <c r="G148" s="228"/>
      <c r="H148" s="229"/>
      <c r="I148" s="230"/>
      <c r="J148" s="87"/>
      <c r="K148" s="87"/>
      <c r="L148" s="88"/>
      <c r="M148" s="88"/>
      <c r="N148" s="88"/>
      <c r="O148" s="88"/>
      <c r="P148" s="88"/>
      <c r="Q148" s="88"/>
    </row>
    <row r="149" spans="1:17" s="11" customFormat="1" ht="15">
      <c r="A149" s="208"/>
      <c r="B149" s="545"/>
      <c r="C149" s="545"/>
      <c r="D149" s="545"/>
      <c r="E149" s="457"/>
      <c r="F149" s="457"/>
      <c r="G149" s="228"/>
      <c r="H149" s="229"/>
      <c r="I149" s="230"/>
      <c r="J149" s="87"/>
      <c r="K149" s="87"/>
      <c r="L149" s="88"/>
      <c r="M149" s="88"/>
      <c r="N149" s="88"/>
      <c r="O149" s="88"/>
      <c r="P149" s="88"/>
      <c r="Q149" s="88"/>
    </row>
    <row r="150" spans="1:17" s="11" customFormat="1" ht="15">
      <c r="A150" s="208"/>
      <c r="B150" s="545"/>
      <c r="C150" s="545"/>
      <c r="D150" s="545"/>
      <c r="E150" s="457"/>
      <c r="F150" s="457"/>
      <c r="G150" s="228"/>
      <c r="H150" s="229"/>
      <c r="I150" s="230"/>
      <c r="J150" s="87"/>
      <c r="K150" s="87"/>
      <c r="L150" s="88"/>
      <c r="M150" s="88"/>
      <c r="N150" s="88"/>
      <c r="O150" s="88"/>
      <c r="P150" s="88"/>
      <c r="Q150" s="88"/>
    </row>
    <row r="151" spans="1:17" s="11" customFormat="1" ht="15">
      <c r="A151" s="208"/>
      <c r="B151" s="545"/>
      <c r="C151" s="545"/>
      <c r="D151" s="545"/>
      <c r="E151" s="457"/>
      <c r="F151" s="457"/>
      <c r="G151" s="228"/>
      <c r="H151" s="229"/>
      <c r="I151" s="230"/>
      <c r="J151" s="87"/>
      <c r="K151" s="87"/>
      <c r="L151" s="88"/>
      <c r="M151" s="88"/>
      <c r="N151" s="88"/>
      <c r="O151" s="88"/>
      <c r="P151" s="88"/>
      <c r="Q151" s="88"/>
    </row>
    <row r="152" spans="1:17" s="11" customFormat="1" ht="15">
      <c r="A152" s="196" t="s">
        <v>168</v>
      </c>
      <c r="B152" s="542" t="s">
        <v>476</v>
      </c>
      <c r="C152" s="542"/>
      <c r="D152" s="542"/>
      <c r="E152" s="455"/>
      <c r="F152" s="455"/>
      <c r="G152" s="198">
        <v>10</v>
      </c>
      <c r="H152" s="198">
        <f>SUM(G153:G155)</f>
        <v>0</v>
      </c>
      <c r="I152" s="210"/>
      <c r="J152" s="87"/>
      <c r="K152" s="87"/>
      <c r="L152" s="88"/>
      <c r="M152" s="88"/>
      <c r="N152" s="88"/>
      <c r="O152" s="88"/>
      <c r="P152" s="88"/>
      <c r="Q152" s="88"/>
    </row>
    <row r="153" spans="1:17" s="11" customFormat="1" ht="15">
      <c r="A153" s="204"/>
      <c r="B153" s="231"/>
      <c r="C153" s="231"/>
      <c r="D153" s="231"/>
      <c r="E153" s="231"/>
      <c r="F153" s="231"/>
      <c r="G153" s="219"/>
      <c r="H153" s="199"/>
      <c r="I153" s="210"/>
      <c r="J153" s="87"/>
      <c r="K153" s="87"/>
      <c r="L153" s="88"/>
      <c r="M153" s="88"/>
      <c r="N153" s="88"/>
      <c r="O153" s="88"/>
      <c r="P153" s="88"/>
      <c r="Q153" s="88"/>
    </row>
    <row r="154" spans="1:17" s="11" customFormat="1" ht="15">
      <c r="A154" s="204"/>
      <c r="B154" s="231"/>
      <c r="C154" s="231"/>
      <c r="D154" s="231"/>
      <c r="E154" s="231"/>
      <c r="F154" s="231"/>
      <c r="G154" s="219"/>
      <c r="H154" s="199"/>
      <c r="I154" s="210"/>
      <c r="J154" s="87"/>
      <c r="K154" s="87"/>
      <c r="L154" s="88"/>
      <c r="M154" s="88"/>
      <c r="N154" s="88"/>
      <c r="O154" s="88"/>
      <c r="P154" s="88"/>
      <c r="Q154" s="88"/>
    </row>
    <row r="155" spans="1:17" s="11" customFormat="1" ht="15">
      <c r="A155" s="204"/>
      <c r="B155" s="231"/>
      <c r="C155" s="231"/>
      <c r="D155" s="231"/>
      <c r="E155" s="231"/>
      <c r="F155" s="231"/>
      <c r="G155" s="219"/>
      <c r="H155" s="199"/>
      <c r="I155" s="210"/>
      <c r="J155" s="87"/>
      <c r="K155" s="87"/>
      <c r="L155" s="88"/>
      <c r="M155" s="88"/>
      <c r="N155" s="88"/>
      <c r="O155" s="88"/>
      <c r="P155" s="88"/>
      <c r="Q155" s="88"/>
    </row>
    <row r="156" spans="1:17" s="11" customFormat="1" ht="15">
      <c r="A156" s="196" t="s">
        <v>477</v>
      </c>
      <c r="B156" s="542" t="s">
        <v>478</v>
      </c>
      <c r="C156" s="542"/>
      <c r="D156" s="542"/>
      <c r="E156" s="455"/>
      <c r="F156" s="455"/>
      <c r="G156" s="209">
        <v>5</v>
      </c>
      <c r="H156" s="198">
        <f>SUM(G157:G159)</f>
        <v>0</v>
      </c>
      <c r="I156" s="210"/>
      <c r="J156" s="87"/>
      <c r="K156" s="87"/>
      <c r="L156" s="88"/>
      <c r="M156" s="88"/>
      <c r="N156" s="88"/>
      <c r="O156" s="88"/>
      <c r="P156" s="88"/>
      <c r="Q156" s="88"/>
    </row>
    <row r="157" spans="1:17" s="11" customFormat="1" ht="15">
      <c r="A157" s="204"/>
      <c r="B157" s="544"/>
      <c r="C157" s="544"/>
      <c r="D157" s="544"/>
      <c r="E157" s="232"/>
      <c r="F157" s="232"/>
      <c r="G157" s="219"/>
      <c r="H157" s="199"/>
      <c r="I157" s="210"/>
      <c r="J157" s="87"/>
      <c r="K157" s="87"/>
      <c r="L157" s="88"/>
      <c r="M157" s="88"/>
      <c r="N157" s="88"/>
      <c r="O157" s="88"/>
      <c r="P157" s="88"/>
      <c r="Q157" s="88"/>
    </row>
    <row r="158" spans="1:17" s="11" customFormat="1" ht="15">
      <c r="A158" s="204"/>
      <c r="B158" s="544"/>
      <c r="C158" s="544"/>
      <c r="D158" s="544"/>
      <c r="E158" s="232"/>
      <c r="F158" s="232"/>
      <c r="G158" s="219"/>
      <c r="H158" s="199"/>
      <c r="I158" s="210"/>
      <c r="J158" s="87"/>
      <c r="K158" s="87"/>
      <c r="L158" s="88"/>
      <c r="M158" s="88"/>
      <c r="N158" s="88"/>
      <c r="O158" s="88"/>
      <c r="P158" s="88"/>
      <c r="Q158" s="88"/>
    </row>
    <row r="159" spans="1:17" s="11" customFormat="1" ht="15">
      <c r="A159" s="204"/>
      <c r="B159" s="544"/>
      <c r="C159" s="544"/>
      <c r="D159" s="544"/>
      <c r="E159" s="232"/>
      <c r="F159" s="232"/>
      <c r="G159" s="219"/>
      <c r="H159" s="199"/>
      <c r="I159" s="210"/>
      <c r="J159" s="87"/>
      <c r="K159" s="87"/>
      <c r="L159" s="88"/>
      <c r="M159" s="88"/>
      <c r="N159" s="88"/>
      <c r="O159" s="88"/>
      <c r="P159" s="88"/>
      <c r="Q159" s="88"/>
    </row>
    <row r="160" spans="1:17" s="11" customFormat="1" ht="15">
      <c r="A160" s="196" t="s">
        <v>479</v>
      </c>
      <c r="B160" s="542" t="s">
        <v>480</v>
      </c>
      <c r="C160" s="542"/>
      <c r="D160" s="542"/>
      <c r="E160" s="455"/>
      <c r="F160" s="455"/>
      <c r="G160" s="198">
        <v>20</v>
      </c>
      <c r="H160" s="198">
        <f>SUM(G161:G163)</f>
        <v>0</v>
      </c>
      <c r="I160" s="210"/>
      <c r="J160" s="87"/>
      <c r="K160" s="87"/>
      <c r="L160" s="88"/>
      <c r="M160" s="88"/>
      <c r="N160" s="88"/>
      <c r="O160" s="88"/>
      <c r="P160" s="88"/>
      <c r="Q160" s="88"/>
    </row>
    <row r="161" spans="1:17" s="11" customFormat="1" ht="15">
      <c r="A161" s="204"/>
      <c r="B161" s="544"/>
      <c r="C161" s="544"/>
      <c r="D161" s="544"/>
      <c r="E161" s="232"/>
      <c r="F161" s="232"/>
      <c r="G161" s="219"/>
      <c r="H161" s="199"/>
      <c r="I161" s="210"/>
      <c r="J161" s="87"/>
      <c r="K161" s="87"/>
      <c r="L161" s="88"/>
      <c r="M161" s="88"/>
      <c r="N161" s="88"/>
      <c r="O161" s="88"/>
      <c r="P161" s="88"/>
      <c r="Q161" s="88"/>
    </row>
    <row r="162" spans="1:17" s="11" customFormat="1" ht="15">
      <c r="A162" s="204"/>
      <c r="B162" s="544"/>
      <c r="C162" s="544"/>
      <c r="D162" s="544"/>
      <c r="E162" s="232"/>
      <c r="F162" s="232"/>
      <c r="G162" s="219"/>
      <c r="H162" s="199"/>
      <c r="I162" s="210"/>
      <c r="J162" s="87"/>
      <c r="K162" s="87"/>
      <c r="L162" s="88"/>
      <c r="M162" s="88"/>
      <c r="N162" s="88"/>
      <c r="O162" s="88"/>
      <c r="P162" s="88"/>
      <c r="Q162" s="88"/>
    </row>
    <row r="163" spans="1:17" s="11" customFormat="1" ht="15">
      <c r="A163" s="204"/>
      <c r="B163" s="544"/>
      <c r="C163" s="544"/>
      <c r="D163" s="544"/>
      <c r="E163" s="232"/>
      <c r="F163" s="232"/>
      <c r="G163" s="219"/>
      <c r="H163" s="199"/>
      <c r="I163" s="210"/>
      <c r="J163" s="87"/>
      <c r="K163" s="87"/>
      <c r="L163" s="88"/>
      <c r="M163" s="88"/>
      <c r="N163" s="88"/>
      <c r="O163" s="88"/>
      <c r="P163" s="88"/>
      <c r="Q163" s="88"/>
    </row>
    <row r="164" spans="1:17">
      <c r="A164" s="196" t="s">
        <v>481</v>
      </c>
      <c r="B164" s="542" t="s">
        <v>482</v>
      </c>
      <c r="C164" s="542"/>
      <c r="D164" s="542"/>
      <c r="E164" s="455"/>
      <c r="F164" s="455"/>
      <c r="G164" s="209">
        <v>10</v>
      </c>
      <c r="H164" s="198">
        <f>SUM(G165:G167)</f>
        <v>0</v>
      </c>
      <c r="I164" s="210"/>
    </row>
    <row r="165" spans="1:17" s="11" customFormat="1" ht="15">
      <c r="A165" s="204"/>
      <c r="B165" s="231"/>
      <c r="C165" s="231"/>
      <c r="D165" s="231"/>
      <c r="E165" s="231"/>
      <c r="F165" s="231"/>
      <c r="G165" s="219"/>
      <c r="H165" s="199"/>
      <c r="I165" s="210"/>
      <c r="J165" s="87"/>
      <c r="K165" s="87"/>
      <c r="L165" s="88"/>
      <c r="M165" s="88"/>
      <c r="N165" s="88"/>
      <c r="O165" s="88"/>
      <c r="P165" s="88"/>
      <c r="Q165" s="88"/>
    </row>
    <row r="166" spans="1:17" s="11" customFormat="1" ht="15">
      <c r="A166" s="204"/>
      <c r="B166" s="231"/>
      <c r="C166" s="231"/>
      <c r="D166" s="231"/>
      <c r="E166" s="231"/>
      <c r="F166" s="231"/>
      <c r="G166" s="219"/>
      <c r="H166" s="199"/>
      <c r="I166" s="210"/>
      <c r="J166" s="87"/>
      <c r="K166" s="87"/>
      <c r="L166" s="88"/>
      <c r="M166" s="88"/>
      <c r="N166" s="88"/>
      <c r="O166" s="88"/>
      <c r="P166" s="88"/>
      <c r="Q166" s="88"/>
    </row>
    <row r="167" spans="1:17" s="11" customFormat="1" ht="15">
      <c r="A167" s="204"/>
      <c r="B167" s="231"/>
      <c r="C167" s="231"/>
      <c r="D167" s="231"/>
      <c r="E167" s="231"/>
      <c r="F167" s="231"/>
      <c r="G167" s="219"/>
      <c r="H167" s="199"/>
      <c r="I167" s="210"/>
      <c r="J167" s="87"/>
      <c r="K167" s="87"/>
      <c r="L167" s="88"/>
      <c r="M167" s="88"/>
      <c r="N167" s="88"/>
      <c r="O167" s="88"/>
      <c r="P167" s="88"/>
      <c r="Q167" s="88"/>
    </row>
    <row r="168" spans="1:17" s="11" customFormat="1" ht="15">
      <c r="A168" s="196" t="s">
        <v>483</v>
      </c>
      <c r="B168" s="542" t="s">
        <v>484</v>
      </c>
      <c r="C168" s="542"/>
      <c r="D168" s="542"/>
      <c r="E168" s="455"/>
      <c r="F168" s="455"/>
      <c r="G168" s="198">
        <v>10</v>
      </c>
      <c r="H168" s="198">
        <f>SUM(G169:G171)</f>
        <v>0</v>
      </c>
      <c r="I168" s="210"/>
      <c r="J168" s="87"/>
      <c r="K168" s="87"/>
      <c r="L168" s="88"/>
      <c r="M168" s="88"/>
      <c r="N168" s="88"/>
      <c r="O168" s="88"/>
      <c r="P168" s="88"/>
      <c r="Q168" s="88"/>
    </row>
    <row r="169" spans="1:17">
      <c r="A169" s="204"/>
      <c r="B169" s="232"/>
      <c r="C169" s="232"/>
      <c r="D169" s="232"/>
      <c r="E169" s="232"/>
      <c r="F169" s="232"/>
      <c r="G169" s="219"/>
      <c r="H169" s="199"/>
      <c r="I169" s="210"/>
    </row>
    <row r="170" spans="1:17" ht="33.950000000000003" customHeight="1">
      <c r="A170" s="204"/>
      <c r="B170" s="232"/>
      <c r="C170" s="232"/>
      <c r="D170" s="232"/>
      <c r="E170" s="232"/>
      <c r="F170" s="232"/>
      <c r="G170" s="219"/>
      <c r="H170" s="199"/>
      <c r="I170" s="210"/>
    </row>
    <row r="171" spans="1:17" ht="33.950000000000003" customHeight="1">
      <c r="A171" s="204"/>
      <c r="B171" s="232"/>
      <c r="C171" s="232"/>
      <c r="D171" s="232"/>
      <c r="E171" s="232"/>
      <c r="F171" s="232"/>
      <c r="G171" s="219"/>
      <c r="H171" s="199"/>
      <c r="I171" s="210"/>
    </row>
    <row r="172" spans="1:17" s="15" customFormat="1" ht="15">
      <c r="A172" s="196" t="s">
        <v>485</v>
      </c>
      <c r="B172" s="542" t="s">
        <v>486</v>
      </c>
      <c r="C172" s="542"/>
      <c r="D172" s="542"/>
      <c r="E172" s="455"/>
      <c r="F172" s="455"/>
      <c r="G172" s="198">
        <v>10</v>
      </c>
      <c r="H172" s="198">
        <f>SUM(G173:G175)</f>
        <v>0</v>
      </c>
      <c r="I172" s="210"/>
      <c r="J172" s="87"/>
      <c r="K172" s="87"/>
      <c r="L172" s="98"/>
      <c r="M172" s="98"/>
      <c r="N172" s="98"/>
      <c r="O172" s="98"/>
      <c r="P172" s="98"/>
      <c r="Q172" s="98"/>
    </row>
    <row r="173" spans="1:17" s="15" customFormat="1" ht="15">
      <c r="A173" s="204"/>
      <c r="B173" s="232"/>
      <c r="C173" s="232"/>
      <c r="D173" s="232"/>
      <c r="E173" s="232"/>
      <c r="F173" s="232"/>
      <c r="G173" s="219"/>
      <c r="H173" s="199"/>
      <c r="I173" s="210"/>
      <c r="J173" s="87"/>
      <c r="K173" s="87"/>
      <c r="L173" s="98"/>
      <c r="M173" s="98"/>
      <c r="N173" s="98"/>
      <c r="O173" s="98"/>
      <c r="P173" s="98"/>
      <c r="Q173" s="98"/>
    </row>
    <row r="174" spans="1:17" s="15" customFormat="1" ht="15">
      <c r="A174" s="204"/>
      <c r="B174" s="232"/>
      <c r="C174" s="232"/>
      <c r="D174" s="232"/>
      <c r="E174" s="232"/>
      <c r="F174" s="232"/>
      <c r="G174" s="219"/>
      <c r="H174" s="199"/>
      <c r="I174" s="210"/>
      <c r="J174" s="87"/>
      <c r="K174" s="87"/>
      <c r="L174" s="98"/>
      <c r="M174" s="98"/>
      <c r="N174" s="98"/>
      <c r="O174" s="98"/>
      <c r="P174" s="98"/>
      <c r="Q174" s="98"/>
    </row>
    <row r="175" spans="1:17" s="15" customFormat="1" ht="15">
      <c r="A175" s="204"/>
      <c r="B175" s="232"/>
      <c r="C175" s="232"/>
      <c r="D175" s="232"/>
      <c r="E175" s="232"/>
      <c r="F175" s="232"/>
      <c r="G175" s="219"/>
      <c r="H175" s="199"/>
      <c r="I175" s="210"/>
      <c r="J175" s="87"/>
      <c r="K175" s="87"/>
      <c r="L175" s="98"/>
      <c r="M175" s="98"/>
      <c r="N175" s="98"/>
      <c r="O175" s="98"/>
      <c r="P175" s="98"/>
      <c r="Q175" s="98"/>
    </row>
    <row r="176" spans="1:17" s="15" customFormat="1" ht="33.75" customHeight="1">
      <c r="A176" s="196" t="s">
        <v>487</v>
      </c>
      <c r="B176" s="542" t="s">
        <v>488</v>
      </c>
      <c r="C176" s="542"/>
      <c r="D176" s="542"/>
      <c r="E176" s="455"/>
      <c r="F176" s="455"/>
      <c r="G176" s="209">
        <v>8</v>
      </c>
      <c r="H176" s="198">
        <f>SUM(G177:G179)</f>
        <v>0</v>
      </c>
      <c r="I176" s="210"/>
      <c r="J176" s="87"/>
      <c r="K176" s="87"/>
      <c r="L176" s="98"/>
      <c r="M176" s="98"/>
      <c r="N176" s="98"/>
      <c r="O176" s="98"/>
      <c r="P176" s="98"/>
      <c r="Q176" s="98"/>
    </row>
    <row r="177" spans="1:17" s="15" customFormat="1" ht="15">
      <c r="A177" s="204"/>
      <c r="B177" s="232"/>
      <c r="C177" s="232"/>
      <c r="D177" s="232"/>
      <c r="E177" s="232"/>
      <c r="F177" s="232"/>
      <c r="G177" s="219"/>
      <c r="H177" s="199"/>
      <c r="I177" s="210"/>
      <c r="J177" s="87"/>
      <c r="K177" s="87"/>
      <c r="L177" s="98"/>
      <c r="M177" s="98"/>
      <c r="N177" s="98"/>
      <c r="O177" s="98"/>
      <c r="P177" s="98"/>
      <c r="Q177" s="98"/>
    </row>
    <row r="178" spans="1:17">
      <c r="A178" s="204"/>
      <c r="B178" s="232"/>
      <c r="C178" s="232"/>
      <c r="D178" s="232"/>
      <c r="E178" s="232"/>
      <c r="F178" s="232"/>
      <c r="G178" s="219"/>
      <c r="H178" s="199"/>
      <c r="I178" s="210"/>
    </row>
    <row r="179" spans="1:17">
      <c r="A179" s="204"/>
      <c r="B179" s="232"/>
      <c r="C179" s="232"/>
      <c r="D179" s="232"/>
      <c r="E179" s="232"/>
      <c r="F179" s="232"/>
      <c r="G179" s="219"/>
      <c r="H179" s="199"/>
      <c r="I179" s="210"/>
    </row>
    <row r="180" spans="1:17" s="15" customFormat="1" ht="15">
      <c r="A180" s="196" t="s">
        <v>489</v>
      </c>
      <c r="B180" s="542" t="s">
        <v>490</v>
      </c>
      <c r="C180" s="542"/>
      <c r="D180" s="542"/>
      <c r="E180" s="455"/>
      <c r="F180" s="455"/>
      <c r="G180" s="209">
        <v>4</v>
      </c>
      <c r="H180" s="198">
        <f>SUM(G181:G184)</f>
        <v>0</v>
      </c>
      <c r="I180" s="210"/>
      <c r="J180" s="87"/>
      <c r="K180" s="87"/>
      <c r="L180" s="98"/>
      <c r="M180" s="98"/>
      <c r="N180" s="98"/>
      <c r="O180" s="98"/>
      <c r="P180" s="98"/>
      <c r="Q180" s="98"/>
    </row>
    <row r="181" spans="1:17" s="15" customFormat="1" ht="15">
      <c r="A181" s="204"/>
      <c r="B181" s="232"/>
      <c r="C181" s="232"/>
      <c r="D181" s="232"/>
      <c r="E181" s="232"/>
      <c r="F181" s="232"/>
      <c r="G181" s="219"/>
      <c r="H181" s="199"/>
      <c r="I181" s="210"/>
      <c r="J181" s="87"/>
      <c r="K181" s="87"/>
      <c r="L181" s="98"/>
      <c r="M181" s="98"/>
      <c r="N181" s="98"/>
      <c r="O181" s="98"/>
      <c r="P181" s="98"/>
      <c r="Q181" s="98"/>
    </row>
    <row r="182" spans="1:17" s="15" customFormat="1" ht="15">
      <c r="A182" s="204"/>
      <c r="B182" s="232"/>
      <c r="C182" s="232"/>
      <c r="D182" s="232"/>
      <c r="E182" s="232"/>
      <c r="F182" s="232"/>
      <c r="G182" s="219"/>
      <c r="H182" s="199"/>
      <c r="I182" s="210"/>
      <c r="J182" s="87"/>
      <c r="K182" s="87"/>
      <c r="L182" s="98"/>
      <c r="M182" s="98"/>
      <c r="N182" s="98"/>
      <c r="O182" s="98"/>
      <c r="P182" s="98"/>
      <c r="Q182" s="98"/>
    </row>
    <row r="183" spans="1:17" s="15" customFormat="1" ht="15">
      <c r="A183" s="204"/>
      <c r="B183" s="232"/>
      <c r="C183" s="232"/>
      <c r="D183" s="232"/>
      <c r="E183" s="232"/>
      <c r="F183" s="232"/>
      <c r="G183" s="219"/>
      <c r="H183" s="199"/>
      <c r="I183" s="210"/>
      <c r="J183" s="87"/>
      <c r="K183" s="87"/>
      <c r="L183" s="98"/>
      <c r="M183" s="98"/>
      <c r="N183" s="98"/>
      <c r="O183" s="98"/>
      <c r="P183" s="98"/>
      <c r="Q183" s="98"/>
    </row>
    <row r="184" spans="1:17" s="14" customFormat="1" ht="36.75" customHeight="1">
      <c r="A184" s="204"/>
      <c r="B184" s="232"/>
      <c r="C184" s="232"/>
      <c r="D184" s="232"/>
      <c r="E184" s="232"/>
      <c r="F184" s="232"/>
      <c r="G184" s="219"/>
      <c r="H184" s="199"/>
      <c r="I184" s="210"/>
      <c r="J184" s="87"/>
      <c r="K184" s="87"/>
      <c r="L184" s="98"/>
      <c r="M184" s="98"/>
      <c r="N184" s="98"/>
      <c r="O184" s="98"/>
      <c r="P184" s="98"/>
      <c r="Q184" s="98"/>
    </row>
    <row r="185" spans="1:17" s="14" customFormat="1" ht="15">
      <c r="A185" s="196" t="s">
        <v>491</v>
      </c>
      <c r="B185" s="542" t="s">
        <v>492</v>
      </c>
      <c r="C185" s="542"/>
      <c r="D185" s="542"/>
      <c r="E185" s="455"/>
      <c r="F185" s="455"/>
      <c r="G185" s="209">
        <v>2</v>
      </c>
      <c r="H185" s="198">
        <f>SUM(G186:G188)</f>
        <v>0</v>
      </c>
      <c r="I185" s="210"/>
      <c r="J185" s="87"/>
      <c r="K185" s="87"/>
      <c r="L185" s="98"/>
      <c r="M185" s="98"/>
      <c r="N185" s="98"/>
      <c r="O185" s="98"/>
      <c r="P185" s="98"/>
      <c r="Q185" s="98"/>
    </row>
    <row r="186" spans="1:17" s="14" customFormat="1" ht="15">
      <c r="A186" s="204"/>
      <c r="B186" s="232"/>
      <c r="C186" s="232"/>
      <c r="D186" s="232"/>
      <c r="E186" s="232"/>
      <c r="F186" s="232"/>
      <c r="G186" s="219"/>
      <c r="H186" s="199"/>
      <c r="I186" s="210"/>
      <c r="J186" s="87"/>
      <c r="K186" s="87"/>
      <c r="L186" s="98"/>
      <c r="M186" s="98"/>
      <c r="N186" s="98"/>
      <c r="O186" s="98"/>
      <c r="P186" s="98"/>
      <c r="Q186" s="98"/>
    </row>
    <row r="187" spans="1:17" s="14" customFormat="1" ht="15">
      <c r="A187" s="204"/>
      <c r="B187" s="232"/>
      <c r="C187" s="232"/>
      <c r="D187" s="232"/>
      <c r="E187" s="232"/>
      <c r="F187" s="232"/>
      <c r="G187" s="219"/>
      <c r="H187" s="199"/>
      <c r="I187" s="210"/>
      <c r="J187" s="87"/>
      <c r="K187" s="87"/>
      <c r="L187" s="98"/>
      <c r="M187" s="98"/>
      <c r="N187" s="98"/>
      <c r="O187" s="98"/>
      <c r="P187" s="98"/>
      <c r="Q187" s="98"/>
    </row>
    <row r="188" spans="1:17">
      <c r="A188" s="204"/>
      <c r="B188" s="232"/>
      <c r="C188" s="232"/>
      <c r="D188" s="232"/>
      <c r="E188" s="232"/>
      <c r="F188" s="232"/>
      <c r="G188" s="219"/>
      <c r="H188" s="199"/>
      <c r="I188" s="210"/>
    </row>
    <row r="189" spans="1:17" s="32" customFormat="1" ht="15">
      <c r="A189" s="192" t="s">
        <v>167</v>
      </c>
      <c r="B189" s="233" t="s">
        <v>493</v>
      </c>
      <c r="C189" s="233"/>
      <c r="D189" s="233"/>
      <c r="E189" s="233"/>
      <c r="F189" s="233"/>
      <c r="G189" s="226"/>
      <c r="H189" s="227"/>
      <c r="I189" s="226"/>
      <c r="J189" s="80"/>
      <c r="K189" s="80"/>
      <c r="L189" s="82"/>
      <c r="M189" s="82"/>
      <c r="N189" s="82"/>
      <c r="O189" s="82"/>
      <c r="P189" s="82"/>
      <c r="Q189" s="82"/>
    </row>
    <row r="190" spans="1:17" s="32" customFormat="1" ht="15">
      <c r="A190" s="196" t="s">
        <v>169</v>
      </c>
      <c r="B190" s="542" t="s">
        <v>494</v>
      </c>
      <c r="C190" s="542"/>
      <c r="D190" s="542"/>
      <c r="E190" s="455"/>
      <c r="F190" s="455"/>
      <c r="G190" s="209">
        <v>10</v>
      </c>
      <c r="H190" s="198">
        <f>SUM(G191:G196)</f>
        <v>0</v>
      </c>
      <c r="I190" s="210"/>
      <c r="J190" s="80"/>
      <c r="K190" s="80"/>
      <c r="L190" s="82"/>
      <c r="M190" s="82"/>
      <c r="N190" s="82"/>
      <c r="O190" s="82"/>
      <c r="P190" s="82"/>
      <c r="Q190" s="82"/>
    </row>
    <row r="191" spans="1:17" s="32" customFormat="1" ht="15">
      <c r="A191" s="204"/>
      <c r="B191" s="234"/>
      <c r="C191" s="234"/>
      <c r="D191" s="234"/>
      <c r="E191" s="234"/>
      <c r="F191" s="234"/>
      <c r="G191" s="205"/>
      <c r="H191" s="235"/>
      <c r="I191" s="236"/>
      <c r="J191" s="80"/>
      <c r="K191" s="80"/>
      <c r="L191" s="82"/>
      <c r="M191" s="82"/>
      <c r="N191" s="82"/>
      <c r="O191" s="82"/>
      <c r="P191" s="82"/>
      <c r="Q191" s="82"/>
    </row>
    <row r="192" spans="1:17" s="12" customFormat="1" ht="15">
      <c r="A192" s="204"/>
      <c r="B192" s="234"/>
      <c r="C192" s="234"/>
      <c r="D192" s="234"/>
      <c r="E192" s="234"/>
      <c r="F192" s="234"/>
      <c r="G192" s="205"/>
      <c r="H192" s="235"/>
      <c r="I192" s="236"/>
      <c r="J192" s="87"/>
      <c r="K192" s="87"/>
      <c r="L192" s="88"/>
      <c r="M192" s="88"/>
      <c r="N192" s="88"/>
      <c r="O192" s="88"/>
      <c r="P192" s="88"/>
      <c r="Q192" s="88"/>
    </row>
    <row r="193" spans="1:17">
      <c r="A193" s="204"/>
      <c r="B193" s="234"/>
      <c r="C193" s="234"/>
      <c r="D193" s="234"/>
      <c r="E193" s="234"/>
      <c r="F193" s="234"/>
      <c r="G193" s="205"/>
      <c r="H193" s="235"/>
      <c r="I193" s="236"/>
    </row>
    <row r="194" spans="1:17">
      <c r="A194" s="204"/>
      <c r="B194" s="234"/>
      <c r="C194" s="234"/>
      <c r="D194" s="234"/>
      <c r="E194" s="234"/>
      <c r="F194" s="234"/>
      <c r="G194" s="205"/>
      <c r="H194" s="235"/>
      <c r="I194" s="236"/>
    </row>
    <row r="195" spans="1:17" s="13" customFormat="1" ht="15">
      <c r="A195" s="208"/>
      <c r="B195" s="234"/>
      <c r="C195" s="234"/>
      <c r="D195" s="234"/>
      <c r="E195" s="234"/>
      <c r="F195" s="234"/>
      <c r="G195" s="205"/>
      <c r="H195" s="235"/>
      <c r="I195" s="236"/>
      <c r="J195" s="99"/>
      <c r="K195" s="99"/>
      <c r="L195" s="100"/>
      <c r="M195" s="100"/>
      <c r="N195" s="100"/>
      <c r="O195" s="100"/>
      <c r="P195" s="100"/>
      <c r="Q195" s="100"/>
    </row>
    <row r="196" spans="1:17" s="13" customFormat="1" ht="15">
      <c r="A196" s="208"/>
      <c r="B196" s="234"/>
      <c r="C196" s="234"/>
      <c r="D196" s="234"/>
      <c r="E196" s="234"/>
      <c r="F196" s="234"/>
      <c r="G196" s="205"/>
      <c r="H196" s="235"/>
      <c r="I196" s="236"/>
      <c r="J196" s="99"/>
      <c r="K196" s="99"/>
      <c r="L196" s="100"/>
      <c r="M196" s="100"/>
      <c r="N196" s="100"/>
      <c r="O196" s="100"/>
      <c r="P196" s="100"/>
      <c r="Q196" s="100"/>
    </row>
    <row r="197" spans="1:17" s="13" customFormat="1" ht="15">
      <c r="A197" s="196" t="s">
        <v>170</v>
      </c>
      <c r="B197" s="542" t="s">
        <v>495</v>
      </c>
      <c r="C197" s="542"/>
      <c r="D197" s="542"/>
      <c r="E197" s="455"/>
      <c r="F197" s="455"/>
      <c r="G197" s="198">
        <v>5</v>
      </c>
      <c r="H197" s="198">
        <f>SUM(G198:G203)</f>
        <v>0</v>
      </c>
      <c r="I197" s="210"/>
      <c r="J197" s="99"/>
      <c r="K197" s="99"/>
      <c r="L197" s="100"/>
      <c r="M197" s="100"/>
      <c r="N197" s="100"/>
      <c r="O197" s="100"/>
      <c r="P197" s="100"/>
      <c r="Q197" s="100"/>
    </row>
    <row r="198" spans="1:17">
      <c r="A198" s="204"/>
      <c r="B198" s="234"/>
      <c r="C198" s="234"/>
      <c r="D198" s="234"/>
      <c r="E198" s="234"/>
      <c r="F198" s="234"/>
      <c r="G198" s="205"/>
      <c r="H198" s="235"/>
      <c r="I198" s="236"/>
    </row>
    <row r="199" spans="1:17">
      <c r="A199" s="204"/>
      <c r="B199" s="234"/>
      <c r="C199" s="234"/>
      <c r="D199" s="234"/>
      <c r="E199" s="234"/>
      <c r="F199" s="234"/>
      <c r="G199" s="205"/>
      <c r="H199" s="235"/>
      <c r="I199" s="236"/>
    </row>
    <row r="200" spans="1:17" ht="15" customHeight="1">
      <c r="A200" s="204"/>
      <c r="B200" s="234"/>
      <c r="C200" s="234"/>
      <c r="D200" s="234"/>
      <c r="E200" s="234"/>
      <c r="F200" s="234"/>
      <c r="G200" s="205"/>
      <c r="H200" s="235"/>
      <c r="I200" s="236"/>
    </row>
    <row r="201" spans="1:17" s="13" customFormat="1" ht="15">
      <c r="A201" s="204"/>
      <c r="B201" s="234"/>
      <c r="C201" s="234"/>
      <c r="D201" s="234"/>
      <c r="E201" s="234"/>
      <c r="F201" s="234"/>
      <c r="G201" s="205"/>
      <c r="H201" s="235"/>
      <c r="I201" s="236"/>
      <c r="J201" s="99"/>
      <c r="K201" s="99"/>
      <c r="L201" s="100"/>
      <c r="M201" s="100"/>
      <c r="N201" s="100"/>
      <c r="O201" s="100"/>
      <c r="P201" s="100"/>
      <c r="Q201" s="100"/>
    </row>
    <row r="202" spans="1:17" s="13" customFormat="1" ht="15">
      <c r="A202" s="208"/>
      <c r="B202" s="234"/>
      <c r="C202" s="234"/>
      <c r="D202" s="234"/>
      <c r="E202" s="234"/>
      <c r="F202" s="234"/>
      <c r="G202" s="205"/>
      <c r="H202" s="235"/>
      <c r="I202" s="236"/>
      <c r="J202" s="99"/>
      <c r="K202" s="99"/>
      <c r="L202" s="100"/>
      <c r="M202" s="100"/>
      <c r="N202" s="100"/>
      <c r="O202" s="100"/>
      <c r="P202" s="100"/>
      <c r="Q202" s="100"/>
    </row>
    <row r="203" spans="1:17">
      <c r="A203" s="208"/>
      <c r="B203" s="234"/>
      <c r="C203" s="234"/>
      <c r="D203" s="234"/>
      <c r="E203" s="234"/>
      <c r="F203" s="234"/>
      <c r="G203" s="205"/>
      <c r="H203" s="235"/>
      <c r="I203" s="236"/>
    </row>
    <row r="204" spans="1:17" s="13" customFormat="1" ht="15">
      <c r="A204" s="192" t="s">
        <v>496</v>
      </c>
      <c r="B204" s="541" t="s">
        <v>497</v>
      </c>
      <c r="C204" s="541"/>
      <c r="D204" s="541"/>
      <c r="E204" s="454"/>
      <c r="F204" s="454"/>
      <c r="G204" s="226"/>
      <c r="H204" s="227"/>
      <c r="I204" s="226"/>
      <c r="J204" s="99"/>
      <c r="K204" s="99"/>
      <c r="L204" s="100"/>
      <c r="M204" s="100"/>
      <c r="N204" s="100"/>
      <c r="O204" s="100"/>
      <c r="P204" s="100"/>
      <c r="Q204" s="100"/>
    </row>
    <row r="205" spans="1:17" s="13" customFormat="1" ht="15">
      <c r="A205" s="196" t="s">
        <v>498</v>
      </c>
      <c r="B205" s="542" t="s">
        <v>494</v>
      </c>
      <c r="C205" s="542"/>
      <c r="D205" s="542"/>
      <c r="E205" s="455"/>
      <c r="F205" s="455"/>
      <c r="G205" s="198">
        <v>5</v>
      </c>
      <c r="H205" s="198">
        <f>SUM(G206:G208)</f>
        <v>0</v>
      </c>
      <c r="I205" s="199"/>
      <c r="J205" s="99"/>
      <c r="K205" s="99"/>
      <c r="L205" s="100"/>
      <c r="M205" s="100"/>
      <c r="N205" s="100"/>
      <c r="O205" s="100"/>
      <c r="P205" s="100"/>
      <c r="Q205" s="100"/>
    </row>
    <row r="206" spans="1:17">
      <c r="A206" s="208"/>
      <c r="B206" s="234"/>
      <c r="C206" s="234"/>
      <c r="D206" s="234"/>
      <c r="E206" s="234"/>
      <c r="F206" s="234"/>
      <c r="G206" s="205"/>
      <c r="H206" s="235"/>
      <c r="I206" s="236"/>
    </row>
    <row r="207" spans="1:17" s="13" customFormat="1" ht="15">
      <c r="A207" s="208"/>
      <c r="B207" s="234"/>
      <c r="C207" s="234"/>
      <c r="D207" s="234"/>
      <c r="E207" s="234"/>
      <c r="F207" s="234"/>
      <c r="G207" s="205"/>
      <c r="H207" s="235"/>
      <c r="I207" s="236"/>
      <c r="J207" s="99"/>
      <c r="K207" s="99"/>
      <c r="L207" s="100"/>
      <c r="M207" s="100"/>
      <c r="N207" s="100"/>
      <c r="O207" s="100"/>
      <c r="P207" s="100"/>
      <c r="Q207" s="100"/>
    </row>
    <row r="208" spans="1:17" s="13" customFormat="1" ht="15">
      <c r="A208" s="208"/>
      <c r="B208" s="234"/>
      <c r="C208" s="234"/>
      <c r="D208" s="234"/>
      <c r="E208" s="234"/>
      <c r="F208" s="234"/>
      <c r="G208" s="205"/>
      <c r="H208" s="235"/>
      <c r="I208" s="236"/>
      <c r="J208" s="99"/>
      <c r="K208" s="99"/>
      <c r="L208" s="100"/>
      <c r="M208" s="100"/>
      <c r="N208" s="100"/>
      <c r="O208" s="100"/>
      <c r="P208" s="100"/>
      <c r="Q208" s="100"/>
    </row>
    <row r="209" spans="1:17">
      <c r="A209" s="196" t="s">
        <v>499</v>
      </c>
      <c r="B209" s="542" t="s">
        <v>495</v>
      </c>
      <c r="C209" s="542"/>
      <c r="D209" s="542"/>
      <c r="E209" s="455"/>
      <c r="F209" s="455"/>
      <c r="G209" s="209">
        <v>3</v>
      </c>
      <c r="H209" s="198">
        <f>SUM(G210:G212)</f>
        <v>0</v>
      </c>
      <c r="I209" s="210"/>
    </row>
    <row r="210" spans="1:17" s="13" customFormat="1" ht="15">
      <c r="A210" s="208"/>
      <c r="B210" s="234"/>
      <c r="C210" s="234"/>
      <c r="D210" s="234"/>
      <c r="E210" s="234"/>
      <c r="F210" s="234"/>
      <c r="G210" s="205"/>
      <c r="H210" s="235"/>
      <c r="I210" s="236"/>
      <c r="J210" s="99"/>
      <c r="K210" s="99"/>
      <c r="L210" s="100"/>
      <c r="M210" s="100"/>
      <c r="N210" s="100"/>
      <c r="O210" s="100"/>
      <c r="P210" s="100"/>
      <c r="Q210" s="100"/>
    </row>
    <row r="211" spans="1:17" s="13" customFormat="1" ht="15">
      <c r="A211" s="208"/>
      <c r="B211" s="234"/>
      <c r="C211" s="234"/>
      <c r="D211" s="234"/>
      <c r="E211" s="234"/>
      <c r="F211" s="234"/>
      <c r="G211" s="205"/>
      <c r="H211" s="235"/>
      <c r="I211" s="236"/>
      <c r="J211" s="99"/>
      <c r="K211" s="99"/>
      <c r="L211" s="100"/>
      <c r="M211" s="100"/>
      <c r="N211" s="100"/>
      <c r="O211" s="100"/>
      <c r="P211" s="100"/>
      <c r="Q211" s="100"/>
    </row>
    <row r="212" spans="1:17">
      <c r="A212" s="208"/>
      <c r="B212" s="234"/>
      <c r="C212" s="234"/>
      <c r="D212" s="234"/>
      <c r="E212" s="234"/>
      <c r="F212" s="234"/>
      <c r="G212" s="205"/>
      <c r="H212" s="235"/>
      <c r="I212" s="236"/>
    </row>
    <row r="213" spans="1:17" s="13" customFormat="1" ht="15">
      <c r="A213" s="192" t="s">
        <v>500</v>
      </c>
      <c r="B213" s="233" t="s">
        <v>123</v>
      </c>
      <c r="C213" s="233"/>
      <c r="D213" s="233"/>
      <c r="E213" s="233"/>
      <c r="F213" s="233"/>
      <c r="G213" s="226"/>
      <c r="H213" s="227"/>
      <c r="I213" s="226"/>
      <c r="J213" s="99"/>
      <c r="K213" s="99"/>
      <c r="L213" s="100"/>
      <c r="M213" s="100"/>
      <c r="N213" s="100"/>
      <c r="O213" s="100"/>
      <c r="P213" s="100"/>
      <c r="Q213" s="100"/>
    </row>
    <row r="214" spans="1:17" s="13" customFormat="1" ht="15">
      <c r="A214" s="196" t="s">
        <v>501</v>
      </c>
      <c r="B214" s="542" t="s">
        <v>502</v>
      </c>
      <c r="C214" s="542"/>
      <c r="D214" s="542"/>
      <c r="E214" s="455"/>
      <c r="F214" s="455"/>
      <c r="G214" s="198">
        <v>5</v>
      </c>
      <c r="H214" s="198">
        <f>SUM(G216:G218)</f>
        <v>5.666666666666667</v>
      </c>
      <c r="I214" s="199"/>
      <c r="J214" s="99"/>
      <c r="K214" s="99"/>
      <c r="L214" s="100"/>
      <c r="M214" s="100"/>
      <c r="N214" s="100"/>
      <c r="O214" s="100"/>
      <c r="P214" s="100"/>
      <c r="Q214" s="100"/>
    </row>
    <row r="215" spans="1:17" s="13" customFormat="1" ht="15">
      <c r="A215" s="204"/>
      <c r="B215" s="234" t="s">
        <v>503</v>
      </c>
      <c r="C215" s="234" t="s">
        <v>504</v>
      </c>
      <c r="D215" s="234" t="s">
        <v>427</v>
      </c>
      <c r="E215" s="234"/>
      <c r="F215" s="234"/>
      <c r="G215" s="205" t="s">
        <v>505</v>
      </c>
      <c r="H215" s="235"/>
      <c r="I215" s="236"/>
      <c r="J215" s="99"/>
      <c r="K215" s="99"/>
      <c r="L215" s="100"/>
      <c r="M215" s="100"/>
      <c r="N215" s="100"/>
      <c r="O215" s="100"/>
      <c r="P215" s="100"/>
      <c r="Q215" s="100"/>
    </row>
    <row r="216" spans="1:17" ht="45">
      <c r="A216" s="204"/>
      <c r="B216" s="237" t="s">
        <v>506</v>
      </c>
      <c r="C216" s="234">
        <v>2</v>
      </c>
      <c r="D216" s="234">
        <v>3</v>
      </c>
      <c r="E216" s="234"/>
      <c r="F216" s="234"/>
      <c r="G216" s="205">
        <f>_xlfn.IFS(D216=1,5,C216=1,(1.4*5)/D216+(5*0.2),C216=2,(1.4*5)/D216+(5*0.1),C216=3,(1.4*5)/D216+(5*0.05),C216&gt;3,(1.4*5)/D216,C216=0,0)</f>
        <v>2.8333333333333335</v>
      </c>
      <c r="H216" s="235"/>
      <c r="I216" s="236"/>
    </row>
    <row r="217" spans="1:17" s="13" customFormat="1" ht="46.5">
      <c r="A217" s="208"/>
      <c r="B217" s="237" t="s">
        <v>507</v>
      </c>
      <c r="C217" s="234">
        <v>2</v>
      </c>
      <c r="D217" s="234">
        <v>3</v>
      </c>
      <c r="E217" s="234"/>
      <c r="F217" s="234"/>
      <c r="G217" s="205">
        <f t="shared" ref="G217:G218" si="11">_xlfn.IFS(D217=1,5,C217=1,(1.4*5)/D217+(5*0.2),C217=2,(1.4*5)/D217+(5*0.1),C217=3,(1.4*5)/D217+(5*0.05),C217&gt;3,(1.4*5)/D217,C217=0,0)</f>
        <v>2.8333333333333335</v>
      </c>
      <c r="H217" s="235"/>
      <c r="I217" s="236"/>
      <c r="J217" s="99"/>
      <c r="K217" s="99"/>
      <c r="L217" s="100"/>
      <c r="M217" s="100"/>
      <c r="N217" s="100"/>
      <c r="O217" s="100"/>
      <c r="P217" s="100"/>
      <c r="Q217" s="100"/>
    </row>
    <row r="218" spans="1:17" s="13" customFormat="1" ht="15">
      <c r="A218" s="208"/>
      <c r="B218" s="234"/>
      <c r="C218" s="234">
        <v>0</v>
      </c>
      <c r="D218" s="234">
        <v>0</v>
      </c>
      <c r="E218" s="234"/>
      <c r="F218" s="234"/>
      <c r="G218" s="205">
        <f t="shared" si="11"/>
        <v>0</v>
      </c>
      <c r="H218" s="235"/>
      <c r="I218" s="236"/>
      <c r="J218" s="99"/>
      <c r="K218" s="99"/>
      <c r="L218" s="100"/>
      <c r="M218" s="100"/>
      <c r="N218" s="100"/>
      <c r="O218" s="100"/>
      <c r="P218" s="100"/>
      <c r="Q218" s="100"/>
    </row>
    <row r="219" spans="1:17">
      <c r="A219" s="196" t="s">
        <v>508</v>
      </c>
      <c r="B219" s="542" t="s">
        <v>509</v>
      </c>
      <c r="C219" s="542"/>
      <c r="D219" s="542"/>
      <c r="E219" s="455"/>
      <c r="F219" s="455"/>
      <c r="G219" s="198">
        <v>2</v>
      </c>
      <c r="H219" s="198">
        <f>SUM(G221:G226)</f>
        <v>1.7999999999999998</v>
      </c>
      <c r="I219" s="199"/>
    </row>
    <row r="220" spans="1:17" s="13" customFormat="1" ht="25.5">
      <c r="A220" s="204"/>
      <c r="B220" s="238" t="s">
        <v>510</v>
      </c>
      <c r="C220" s="239" t="s">
        <v>153</v>
      </c>
      <c r="D220" s="239" t="s">
        <v>154</v>
      </c>
      <c r="E220" s="239"/>
      <c r="F220" s="239"/>
      <c r="G220" s="240" t="s">
        <v>505</v>
      </c>
      <c r="H220" s="199"/>
      <c r="I220" s="210"/>
      <c r="J220" s="99"/>
      <c r="K220" s="99"/>
      <c r="L220" s="100"/>
      <c r="M220" s="100"/>
      <c r="N220" s="100"/>
      <c r="O220" s="100"/>
      <c r="P220" s="100"/>
      <c r="Q220" s="100"/>
    </row>
    <row r="221" spans="1:17" s="13" customFormat="1" ht="15">
      <c r="A221" s="204"/>
      <c r="B221" s="241"/>
      <c r="C221" s="234">
        <v>1</v>
      </c>
      <c r="D221" s="234">
        <v>2</v>
      </c>
      <c r="E221" s="234"/>
      <c r="F221" s="234"/>
      <c r="G221" s="205">
        <f t="shared" ref="G221:G226" si="12">_xlfn.IFS(D221=1,2,C221=1,(1.4*2)/D221+(2*0.2),C221=2,(1.4*2)/D221+(2*0.1),C221=3,(1.4*2)/D221+(2*0.05),C221&gt;3,(1.4*2)/D221,C221=0,0)</f>
        <v>1.7999999999999998</v>
      </c>
      <c r="H221" s="235"/>
      <c r="I221" s="236"/>
      <c r="J221" s="99"/>
      <c r="K221" s="99"/>
      <c r="L221" s="100"/>
      <c r="M221" s="100"/>
      <c r="N221" s="100"/>
      <c r="O221" s="100"/>
      <c r="P221" s="100"/>
      <c r="Q221" s="100"/>
    </row>
    <row r="222" spans="1:17" ht="17.100000000000001" customHeight="1">
      <c r="A222" s="204"/>
      <c r="B222" s="241"/>
      <c r="C222" s="234">
        <v>0</v>
      </c>
      <c r="D222" s="234">
        <v>3</v>
      </c>
      <c r="E222" s="234"/>
      <c r="F222" s="234"/>
      <c r="G222" s="205">
        <f t="shared" si="12"/>
        <v>0</v>
      </c>
      <c r="H222" s="235"/>
      <c r="I222" s="236"/>
    </row>
    <row r="223" spans="1:17" s="13" customFormat="1" ht="15">
      <c r="A223" s="204"/>
      <c r="B223" s="241"/>
      <c r="C223" s="234">
        <v>0</v>
      </c>
      <c r="D223" s="234">
        <v>3</v>
      </c>
      <c r="E223" s="234"/>
      <c r="F223" s="234"/>
      <c r="G223" s="205">
        <f t="shared" si="12"/>
        <v>0</v>
      </c>
      <c r="H223" s="235"/>
      <c r="I223" s="236"/>
      <c r="J223" s="99"/>
      <c r="K223" s="99"/>
      <c r="L223" s="100"/>
      <c r="M223" s="100"/>
      <c r="N223" s="100"/>
      <c r="O223" s="100"/>
      <c r="P223" s="100"/>
      <c r="Q223" s="100"/>
    </row>
    <row r="224" spans="1:17" s="13" customFormat="1" ht="15">
      <c r="A224" s="204"/>
      <c r="B224" s="241"/>
      <c r="C224" s="234">
        <v>0</v>
      </c>
      <c r="D224" s="234">
        <v>3</v>
      </c>
      <c r="E224" s="234"/>
      <c r="F224" s="234"/>
      <c r="G224" s="205">
        <f t="shared" si="12"/>
        <v>0</v>
      </c>
      <c r="H224" s="235"/>
      <c r="I224" s="236"/>
      <c r="J224" s="99"/>
      <c r="K224" s="99"/>
      <c r="L224" s="100"/>
      <c r="M224" s="100"/>
      <c r="N224" s="100"/>
      <c r="O224" s="100"/>
      <c r="P224" s="100"/>
      <c r="Q224" s="100"/>
    </row>
    <row r="225" spans="1:17" s="32" customFormat="1" ht="15">
      <c r="A225" s="204"/>
      <c r="B225" s="241"/>
      <c r="C225" s="234">
        <v>0</v>
      </c>
      <c r="D225" s="234">
        <v>3</v>
      </c>
      <c r="E225" s="234"/>
      <c r="F225" s="234"/>
      <c r="G225" s="205">
        <f t="shared" si="12"/>
        <v>0</v>
      </c>
      <c r="H225" s="235"/>
      <c r="I225" s="236"/>
      <c r="J225" s="80"/>
      <c r="K225" s="80"/>
      <c r="L225" s="82"/>
      <c r="M225" s="82"/>
      <c r="N225" s="82"/>
      <c r="O225" s="82"/>
      <c r="P225" s="82"/>
      <c r="Q225" s="82"/>
    </row>
    <row r="226" spans="1:17" s="32" customFormat="1" ht="15">
      <c r="A226" s="204"/>
      <c r="B226" s="241"/>
      <c r="C226" s="234">
        <v>0</v>
      </c>
      <c r="D226" s="234">
        <v>3</v>
      </c>
      <c r="E226" s="234"/>
      <c r="F226" s="234"/>
      <c r="G226" s="205">
        <f t="shared" si="12"/>
        <v>0</v>
      </c>
      <c r="H226" s="235"/>
      <c r="I226" s="236"/>
      <c r="J226" s="80"/>
      <c r="K226" s="80"/>
      <c r="L226" s="82"/>
      <c r="M226" s="82"/>
      <c r="N226" s="82"/>
      <c r="O226" s="82"/>
      <c r="P226" s="82"/>
      <c r="Q226" s="82"/>
    </row>
    <row r="227" spans="1:17" s="32" customFormat="1" ht="15">
      <c r="A227" s="192" t="s">
        <v>173</v>
      </c>
      <c r="B227" s="541" t="s">
        <v>124</v>
      </c>
      <c r="C227" s="541"/>
      <c r="D227" s="541"/>
      <c r="E227" s="454"/>
      <c r="F227" s="454"/>
      <c r="G227" s="226"/>
      <c r="H227" s="227"/>
      <c r="I227" s="226"/>
      <c r="J227" s="80"/>
      <c r="K227" s="80"/>
      <c r="L227" s="82"/>
      <c r="M227" s="82"/>
      <c r="N227" s="82"/>
      <c r="O227" s="82"/>
      <c r="P227" s="82"/>
      <c r="Q227" s="82"/>
    </row>
    <row r="228" spans="1:17" s="32" customFormat="1" ht="56.1" customHeight="1">
      <c r="A228" s="196" t="s">
        <v>174</v>
      </c>
      <c r="B228" s="542" t="s">
        <v>125</v>
      </c>
      <c r="C228" s="542"/>
      <c r="D228" s="542"/>
      <c r="E228" s="455"/>
      <c r="F228" s="474">
        <f>SUM(G230:G241)</f>
        <v>89.2</v>
      </c>
      <c r="G228" s="209">
        <v>0.4</v>
      </c>
      <c r="H228" s="198">
        <f>IF(F228&gt;30,30,F228)</f>
        <v>30</v>
      </c>
      <c r="I228" s="243"/>
      <c r="J228" s="80"/>
      <c r="K228" s="80"/>
      <c r="L228" s="82"/>
      <c r="M228" s="82"/>
      <c r="N228" s="82"/>
      <c r="O228" s="82"/>
      <c r="P228" s="82"/>
      <c r="Q228" s="82"/>
    </row>
    <row r="229" spans="1:17" s="32" customFormat="1" ht="30">
      <c r="A229" s="208"/>
      <c r="B229" s="215" t="s">
        <v>512</v>
      </c>
      <c r="C229" s="215"/>
      <c r="D229" s="244" t="s">
        <v>171</v>
      </c>
      <c r="E229" s="244"/>
      <c r="F229" s="244"/>
      <c r="G229" s="219" t="s">
        <v>505</v>
      </c>
      <c r="H229" s="242"/>
      <c r="I229" s="243"/>
      <c r="J229" s="80"/>
      <c r="K229" s="80"/>
      <c r="L229" s="82"/>
      <c r="M229" s="82"/>
      <c r="N229" s="82"/>
      <c r="O229" s="82"/>
      <c r="P229" s="82"/>
      <c r="Q229" s="82"/>
    </row>
    <row r="230" spans="1:17" s="32" customFormat="1" ht="15">
      <c r="A230" s="200"/>
      <c r="B230" s="215" t="s">
        <v>513</v>
      </c>
      <c r="C230" s="215"/>
      <c r="D230" s="215">
        <v>22</v>
      </c>
      <c r="E230" s="215"/>
      <c r="F230" s="215"/>
      <c r="G230" s="201">
        <f>D230*0.4</f>
        <v>8.8000000000000007</v>
      </c>
      <c r="H230" s="202"/>
      <c r="I230" s="203"/>
      <c r="J230" s="80"/>
      <c r="K230" s="80"/>
      <c r="L230" s="82"/>
      <c r="M230" s="82"/>
      <c r="N230" s="82"/>
      <c r="O230" s="82"/>
      <c r="P230" s="82"/>
      <c r="Q230" s="82"/>
    </row>
    <row r="231" spans="1:17">
      <c r="A231" s="200"/>
      <c r="B231" s="215"/>
      <c r="C231" s="215"/>
      <c r="D231" s="215">
        <v>44</v>
      </c>
      <c r="E231" s="215"/>
      <c r="F231" s="215"/>
      <c r="G231" s="201">
        <f t="shared" ref="G231:G241" si="13">D231*0.4</f>
        <v>17.600000000000001</v>
      </c>
      <c r="H231" s="202"/>
      <c r="I231" s="203"/>
    </row>
    <row r="232" spans="1:17" s="34" customFormat="1" ht="15">
      <c r="A232" s="200"/>
      <c r="B232" s="215"/>
      <c r="C232" s="215"/>
      <c r="D232" s="215">
        <v>34</v>
      </c>
      <c r="E232" s="215"/>
      <c r="F232" s="215"/>
      <c r="G232" s="201">
        <f t="shared" si="13"/>
        <v>13.600000000000001</v>
      </c>
      <c r="H232" s="202"/>
      <c r="I232" s="203"/>
      <c r="J232" s="80"/>
      <c r="K232" s="80"/>
      <c r="L232" s="82"/>
      <c r="M232" s="82"/>
      <c r="N232" s="82"/>
      <c r="O232" s="82"/>
      <c r="P232" s="82"/>
      <c r="Q232" s="82"/>
    </row>
    <row r="233" spans="1:17" s="34" customFormat="1" ht="15">
      <c r="A233" s="200"/>
      <c r="B233" s="215"/>
      <c r="C233" s="215"/>
      <c r="D233" s="215">
        <v>123</v>
      </c>
      <c r="E233" s="215"/>
      <c r="F233" s="215"/>
      <c r="G233" s="201">
        <f t="shared" si="13"/>
        <v>49.2</v>
      </c>
      <c r="H233" s="202"/>
      <c r="I233" s="203"/>
      <c r="J233" s="80"/>
      <c r="K233" s="80"/>
      <c r="L233" s="82"/>
      <c r="M233" s="82"/>
      <c r="N233" s="82"/>
      <c r="O233" s="82"/>
      <c r="P233" s="82"/>
      <c r="Q233" s="82"/>
    </row>
    <row r="234" spans="1:17" s="34" customFormat="1" ht="15">
      <c r="A234" s="200"/>
      <c r="B234" s="215"/>
      <c r="C234" s="215"/>
      <c r="D234" s="215"/>
      <c r="E234" s="215"/>
      <c r="F234" s="215"/>
      <c r="G234" s="201">
        <f t="shared" si="13"/>
        <v>0</v>
      </c>
      <c r="H234" s="202"/>
      <c r="I234" s="203"/>
      <c r="J234" s="80"/>
      <c r="K234" s="80"/>
      <c r="L234" s="82"/>
      <c r="M234" s="82"/>
      <c r="N234" s="82"/>
      <c r="O234" s="82"/>
      <c r="P234" s="82"/>
      <c r="Q234" s="82"/>
    </row>
    <row r="235" spans="1:17" s="34" customFormat="1" ht="15">
      <c r="A235" s="200"/>
      <c r="B235" s="215"/>
      <c r="C235" s="215"/>
      <c r="D235" s="215"/>
      <c r="E235" s="215"/>
      <c r="F235" s="215"/>
      <c r="G235" s="201">
        <f t="shared" si="13"/>
        <v>0</v>
      </c>
      <c r="H235" s="202"/>
      <c r="I235" s="203"/>
      <c r="J235" s="80"/>
      <c r="K235" s="80"/>
      <c r="L235" s="82"/>
      <c r="M235" s="82"/>
      <c r="N235" s="82"/>
      <c r="O235" s="82"/>
      <c r="P235" s="82"/>
      <c r="Q235" s="82"/>
    </row>
    <row r="236" spans="1:17" s="34" customFormat="1" ht="15">
      <c r="A236" s="200"/>
      <c r="B236" s="215"/>
      <c r="C236" s="215"/>
      <c r="D236" s="215"/>
      <c r="E236" s="215"/>
      <c r="F236" s="215"/>
      <c r="G236" s="201">
        <f t="shared" si="13"/>
        <v>0</v>
      </c>
      <c r="H236" s="202"/>
      <c r="I236" s="203"/>
      <c r="J236" s="80"/>
      <c r="K236" s="80"/>
      <c r="L236" s="82"/>
      <c r="M236" s="82"/>
      <c r="N236" s="82"/>
      <c r="O236" s="82"/>
      <c r="P236" s="82"/>
      <c r="Q236" s="82"/>
    </row>
    <row r="237" spans="1:17" s="34" customFormat="1" ht="15">
      <c r="A237" s="200"/>
      <c r="B237" s="215"/>
      <c r="C237" s="215"/>
      <c r="D237" s="215"/>
      <c r="E237" s="215"/>
      <c r="F237" s="215"/>
      <c r="G237" s="201">
        <f t="shared" si="13"/>
        <v>0</v>
      </c>
      <c r="H237" s="202"/>
      <c r="I237" s="203"/>
      <c r="J237" s="80"/>
      <c r="K237" s="80"/>
      <c r="L237" s="82"/>
      <c r="M237" s="82"/>
      <c r="N237" s="82"/>
      <c r="O237" s="82"/>
      <c r="P237" s="82"/>
      <c r="Q237" s="82"/>
    </row>
    <row r="238" spans="1:17" s="34" customFormat="1" ht="15">
      <c r="A238" s="200"/>
      <c r="B238" s="215"/>
      <c r="C238" s="215"/>
      <c r="D238" s="215"/>
      <c r="E238" s="215"/>
      <c r="F238" s="215"/>
      <c r="G238" s="201">
        <f t="shared" si="13"/>
        <v>0</v>
      </c>
      <c r="H238" s="202"/>
      <c r="I238" s="203"/>
      <c r="J238" s="80"/>
      <c r="K238" s="80"/>
      <c r="L238" s="82"/>
      <c r="M238" s="82"/>
      <c r="N238" s="82"/>
      <c r="O238" s="82"/>
      <c r="P238" s="82"/>
      <c r="Q238" s="82"/>
    </row>
    <row r="239" spans="1:17">
      <c r="A239" s="200"/>
      <c r="B239" s="215"/>
      <c r="C239" s="215"/>
      <c r="D239" s="215"/>
      <c r="E239" s="215"/>
      <c r="F239" s="215"/>
      <c r="G239" s="201">
        <f t="shared" si="13"/>
        <v>0</v>
      </c>
      <c r="H239" s="202"/>
      <c r="I239" s="203"/>
    </row>
    <row r="240" spans="1:17" s="32" customFormat="1" ht="15">
      <c r="A240" s="200"/>
      <c r="B240" s="215"/>
      <c r="C240" s="215"/>
      <c r="D240" s="215"/>
      <c r="E240" s="215"/>
      <c r="F240" s="215"/>
      <c r="G240" s="201">
        <f t="shared" si="13"/>
        <v>0</v>
      </c>
      <c r="H240" s="202"/>
      <c r="I240" s="203"/>
      <c r="J240" s="80"/>
      <c r="K240" s="80"/>
      <c r="L240" s="82"/>
      <c r="M240" s="82"/>
      <c r="N240" s="82"/>
      <c r="O240" s="82"/>
      <c r="P240" s="82"/>
      <c r="Q240" s="82"/>
    </row>
    <row r="241" spans="1:17" s="32" customFormat="1" ht="15">
      <c r="A241" s="200"/>
      <c r="B241" s="215"/>
      <c r="C241" s="215"/>
      <c r="D241" s="215"/>
      <c r="E241" s="215"/>
      <c r="F241" s="215"/>
      <c r="G241" s="201">
        <f t="shared" si="13"/>
        <v>0</v>
      </c>
      <c r="H241" s="202"/>
      <c r="I241" s="203"/>
      <c r="J241" s="80"/>
      <c r="K241" s="80"/>
      <c r="L241" s="82"/>
      <c r="M241" s="82"/>
      <c r="N241" s="82"/>
      <c r="O241" s="82"/>
      <c r="P241" s="82"/>
      <c r="Q241" s="82"/>
    </row>
    <row r="242" spans="1:17" s="32" customFormat="1" ht="15">
      <c r="A242" s="192" t="s">
        <v>175</v>
      </c>
      <c r="B242" s="541" t="s">
        <v>146</v>
      </c>
      <c r="C242" s="541"/>
      <c r="D242" s="541"/>
      <c r="E242" s="454"/>
      <c r="F242" s="454"/>
      <c r="G242" s="226"/>
      <c r="H242" s="227"/>
      <c r="I242" s="226"/>
      <c r="J242" s="80"/>
      <c r="K242" s="80"/>
      <c r="L242" s="82"/>
      <c r="M242" s="82"/>
      <c r="N242" s="82"/>
      <c r="O242" s="82"/>
      <c r="P242" s="82"/>
      <c r="Q242" s="82"/>
    </row>
    <row r="243" spans="1:17" s="32" customFormat="1" ht="15">
      <c r="A243" s="245">
        <v>37591</v>
      </c>
      <c r="B243" s="539" t="s">
        <v>147</v>
      </c>
      <c r="C243" s="539"/>
      <c r="D243" s="539"/>
      <c r="E243" s="452"/>
      <c r="F243" s="452"/>
      <c r="G243" s="246">
        <v>0.01</v>
      </c>
      <c r="H243" s="246">
        <f>SUM(G245:G255)</f>
        <v>1.75</v>
      </c>
      <c r="I243" s="203"/>
      <c r="J243" s="80"/>
      <c r="K243" s="80"/>
      <c r="L243" s="82"/>
      <c r="M243" s="82"/>
      <c r="N243" s="82"/>
      <c r="O243" s="82"/>
      <c r="P243" s="82"/>
      <c r="Q243" s="82"/>
    </row>
    <row r="244" spans="1:17" ht="30">
      <c r="A244" s="247"/>
      <c r="B244" s="215" t="s">
        <v>512</v>
      </c>
      <c r="C244" s="215"/>
      <c r="D244" s="244" t="s">
        <v>171</v>
      </c>
      <c r="E244" s="244"/>
      <c r="F244" s="244"/>
      <c r="G244" s="219" t="s">
        <v>505</v>
      </c>
      <c r="H244" s="202"/>
      <c r="I244" s="203"/>
    </row>
    <row r="245" spans="1:17" s="32" customFormat="1" ht="15">
      <c r="A245" s="247"/>
      <c r="B245" s="215" t="s">
        <v>514</v>
      </c>
      <c r="C245" s="215"/>
      <c r="D245" s="215">
        <v>45</v>
      </c>
      <c r="E245" s="215"/>
      <c r="F245" s="215"/>
      <c r="G245" s="248">
        <f>D245*0.01</f>
        <v>0.45</v>
      </c>
      <c r="H245" s="202"/>
      <c r="I245" s="203"/>
      <c r="J245" s="80"/>
      <c r="K245" s="80"/>
      <c r="L245" s="82"/>
      <c r="M245" s="82"/>
      <c r="N245" s="82"/>
      <c r="O245" s="82"/>
      <c r="P245" s="82"/>
      <c r="Q245" s="82"/>
    </row>
    <row r="246" spans="1:17" s="32" customFormat="1" ht="15">
      <c r="A246" s="247"/>
      <c r="B246" s="215"/>
      <c r="C246" s="215"/>
      <c r="D246" s="215">
        <v>56</v>
      </c>
      <c r="E246" s="215"/>
      <c r="F246" s="215"/>
      <c r="G246" s="248">
        <f t="shared" ref="G246:G255" si="14">D246*0.01</f>
        <v>0.56000000000000005</v>
      </c>
      <c r="H246" s="202"/>
      <c r="I246" s="203"/>
      <c r="J246" s="80"/>
      <c r="K246" s="80"/>
      <c r="L246" s="82"/>
      <c r="M246" s="82"/>
      <c r="N246" s="82"/>
      <c r="O246" s="82"/>
      <c r="P246" s="82"/>
      <c r="Q246" s="82"/>
    </row>
    <row r="247" spans="1:17" s="32" customFormat="1" ht="15">
      <c r="A247" s="247"/>
      <c r="B247" s="215"/>
      <c r="C247" s="215"/>
      <c r="D247" s="215">
        <v>74</v>
      </c>
      <c r="E247" s="215"/>
      <c r="F247" s="215"/>
      <c r="G247" s="248">
        <f t="shared" si="14"/>
        <v>0.74</v>
      </c>
      <c r="H247" s="202"/>
      <c r="I247" s="203"/>
      <c r="J247" s="80"/>
      <c r="K247" s="80"/>
      <c r="L247" s="82"/>
      <c r="M247" s="82"/>
      <c r="N247" s="82"/>
      <c r="O247" s="82"/>
      <c r="P247" s="82"/>
      <c r="Q247" s="82"/>
    </row>
    <row r="248" spans="1:17" s="32" customFormat="1" ht="15">
      <c r="A248" s="247"/>
      <c r="B248" s="215"/>
      <c r="C248" s="215"/>
      <c r="D248" s="215"/>
      <c r="E248" s="215"/>
      <c r="F248" s="215"/>
      <c r="G248" s="248">
        <f t="shared" si="14"/>
        <v>0</v>
      </c>
      <c r="H248" s="202"/>
      <c r="I248" s="203"/>
      <c r="J248" s="80"/>
      <c r="K248" s="80"/>
      <c r="L248" s="82"/>
      <c r="M248" s="82"/>
      <c r="N248" s="82"/>
      <c r="O248" s="82"/>
      <c r="P248" s="82"/>
      <c r="Q248" s="82"/>
    </row>
    <row r="249" spans="1:17">
      <c r="A249" s="247"/>
      <c r="B249" s="215"/>
      <c r="C249" s="215"/>
      <c r="D249" s="215"/>
      <c r="E249" s="215"/>
      <c r="F249" s="215"/>
      <c r="G249" s="248">
        <f t="shared" si="14"/>
        <v>0</v>
      </c>
      <c r="H249" s="202"/>
      <c r="I249" s="203"/>
    </row>
    <row r="250" spans="1:17" s="32" customFormat="1" ht="15">
      <c r="A250" s="247"/>
      <c r="B250" s="215"/>
      <c r="C250" s="215"/>
      <c r="D250" s="215"/>
      <c r="E250" s="215"/>
      <c r="F250" s="215"/>
      <c r="G250" s="248">
        <f t="shared" si="14"/>
        <v>0</v>
      </c>
      <c r="H250" s="202"/>
      <c r="I250" s="203"/>
      <c r="J250" s="80"/>
      <c r="K250" s="80"/>
      <c r="L250" s="82"/>
      <c r="M250" s="82"/>
      <c r="N250" s="82"/>
      <c r="O250" s="82"/>
      <c r="P250" s="82"/>
      <c r="Q250" s="82"/>
    </row>
    <row r="251" spans="1:17" s="32" customFormat="1" ht="15">
      <c r="A251" s="247"/>
      <c r="B251" s="215"/>
      <c r="C251" s="215"/>
      <c r="D251" s="215"/>
      <c r="E251" s="215"/>
      <c r="F251" s="215"/>
      <c r="G251" s="248">
        <f t="shared" si="14"/>
        <v>0</v>
      </c>
      <c r="H251" s="202"/>
      <c r="I251" s="203"/>
      <c r="J251" s="80"/>
      <c r="K251" s="80"/>
      <c r="L251" s="82"/>
      <c r="M251" s="82"/>
      <c r="N251" s="82"/>
      <c r="O251" s="82"/>
      <c r="P251" s="82"/>
      <c r="Q251" s="82"/>
    </row>
    <row r="252" spans="1:17" s="32" customFormat="1" ht="14.1" customHeight="1">
      <c r="A252" s="247"/>
      <c r="B252" s="215"/>
      <c r="C252" s="215"/>
      <c r="D252" s="215"/>
      <c r="E252" s="215"/>
      <c r="F252" s="215"/>
      <c r="G252" s="248">
        <f t="shared" si="14"/>
        <v>0</v>
      </c>
      <c r="H252" s="202"/>
      <c r="I252" s="203"/>
      <c r="J252" s="80"/>
      <c r="K252" s="80"/>
      <c r="L252" s="82"/>
      <c r="M252" s="82"/>
      <c r="N252" s="82"/>
      <c r="O252" s="82"/>
      <c r="P252" s="82"/>
      <c r="Q252" s="82"/>
    </row>
    <row r="253" spans="1:17" s="32" customFormat="1" ht="15">
      <c r="A253" s="247"/>
      <c r="B253" s="249"/>
      <c r="C253" s="249"/>
      <c r="D253" s="249"/>
      <c r="E253" s="249"/>
      <c r="F253" s="249"/>
      <c r="G253" s="248">
        <f t="shared" si="14"/>
        <v>0</v>
      </c>
      <c r="H253" s="202"/>
      <c r="I253" s="203"/>
      <c r="J253" s="80"/>
      <c r="K253" s="80"/>
      <c r="L253" s="82"/>
      <c r="M253" s="82"/>
      <c r="N253" s="82"/>
      <c r="O253" s="82"/>
      <c r="P253" s="82"/>
      <c r="Q253" s="82"/>
    </row>
    <row r="254" spans="1:17" s="32" customFormat="1" ht="15">
      <c r="A254" s="247"/>
      <c r="B254" s="249"/>
      <c r="C254" s="249"/>
      <c r="D254" s="249"/>
      <c r="E254" s="249"/>
      <c r="F254" s="249"/>
      <c r="G254" s="248">
        <f t="shared" si="14"/>
        <v>0</v>
      </c>
      <c r="H254" s="202"/>
      <c r="I254" s="203"/>
      <c r="J254" s="80"/>
      <c r="K254" s="80"/>
      <c r="L254" s="82"/>
      <c r="M254" s="82"/>
      <c r="N254" s="82"/>
      <c r="O254" s="82"/>
      <c r="P254" s="82"/>
      <c r="Q254" s="82"/>
    </row>
    <row r="255" spans="1:17" s="32" customFormat="1" ht="15">
      <c r="A255" s="247"/>
      <c r="B255" s="249"/>
      <c r="C255" s="249"/>
      <c r="D255" s="249"/>
      <c r="E255" s="249"/>
      <c r="F255" s="249"/>
      <c r="G255" s="248">
        <f t="shared" si="14"/>
        <v>0</v>
      </c>
      <c r="H255" s="202"/>
      <c r="I255" s="203"/>
      <c r="J255" s="80"/>
      <c r="K255" s="80"/>
      <c r="L255" s="82"/>
      <c r="M255" s="82"/>
      <c r="N255" s="82"/>
      <c r="O255" s="82"/>
      <c r="P255" s="82"/>
      <c r="Q255" s="82"/>
    </row>
    <row r="256" spans="1:17" s="32" customFormat="1" ht="15">
      <c r="A256" s="245">
        <v>37592</v>
      </c>
      <c r="B256" s="539" t="s">
        <v>515</v>
      </c>
      <c r="C256" s="539"/>
      <c r="D256" s="539"/>
      <c r="E256" s="452"/>
      <c r="F256" s="452"/>
      <c r="G256" s="250">
        <v>2</v>
      </c>
      <c r="H256" s="250">
        <f>IF(G257&lt;11,G257,10)</f>
        <v>10</v>
      </c>
      <c r="I256" s="203"/>
      <c r="J256" s="80"/>
      <c r="K256" s="80"/>
      <c r="L256" s="82"/>
      <c r="M256" s="82"/>
      <c r="N256" s="82"/>
      <c r="O256" s="82"/>
      <c r="P256" s="82"/>
      <c r="Q256" s="82"/>
    </row>
    <row r="257" spans="1:17" s="32" customFormat="1" ht="15">
      <c r="A257" s="247"/>
      <c r="B257" s="543" t="s">
        <v>516</v>
      </c>
      <c r="C257" s="543"/>
      <c r="D257" s="249">
        <v>5</v>
      </c>
      <c r="E257" s="249"/>
      <c r="F257" s="249"/>
      <c r="G257" s="251">
        <f>D257*2</f>
        <v>10</v>
      </c>
      <c r="H257" s="202"/>
      <c r="I257" s="203"/>
      <c r="J257" s="80"/>
      <c r="K257" s="80"/>
      <c r="L257" s="82"/>
      <c r="M257" s="82"/>
      <c r="N257" s="82"/>
      <c r="O257" s="82"/>
      <c r="P257" s="82"/>
      <c r="Q257" s="82"/>
    </row>
    <row r="258" spans="1:17" s="32" customFormat="1" ht="15">
      <c r="A258" s="247"/>
      <c r="B258" s="249"/>
      <c r="C258" s="249"/>
      <c r="D258" s="249"/>
      <c r="E258" s="249"/>
      <c r="F258" s="249"/>
      <c r="G258" s="251"/>
      <c r="H258" s="202"/>
      <c r="I258" s="203"/>
      <c r="J258" s="80"/>
      <c r="K258" s="80"/>
      <c r="L258" s="82"/>
      <c r="M258" s="82"/>
      <c r="N258" s="82"/>
      <c r="O258" s="82"/>
      <c r="P258" s="82"/>
      <c r="Q258" s="82"/>
    </row>
    <row r="259" spans="1:17" ht="33.950000000000003" customHeight="1">
      <c r="A259" s="245">
        <v>37593</v>
      </c>
      <c r="B259" s="539" t="s">
        <v>148</v>
      </c>
      <c r="C259" s="539"/>
      <c r="D259" s="539"/>
      <c r="E259" s="452"/>
      <c r="F259" s="452"/>
      <c r="G259" s="250">
        <v>5</v>
      </c>
      <c r="H259" s="250">
        <f>SUM(G261:G263)</f>
        <v>0</v>
      </c>
      <c r="I259" s="203"/>
    </row>
    <row r="260" spans="1:17" s="34" customFormat="1" ht="15">
      <c r="A260" s="247"/>
      <c r="B260" s="249" t="s">
        <v>517</v>
      </c>
      <c r="C260" s="249"/>
      <c r="D260" s="249" t="s">
        <v>511</v>
      </c>
      <c r="E260" s="249"/>
      <c r="F260" s="249"/>
      <c r="G260" s="251" t="s">
        <v>505</v>
      </c>
      <c r="H260" s="202"/>
      <c r="I260" s="203"/>
      <c r="J260" s="80"/>
      <c r="K260" s="80"/>
      <c r="L260" s="82"/>
      <c r="M260" s="82"/>
      <c r="N260" s="82"/>
      <c r="O260" s="82"/>
      <c r="P260" s="82"/>
      <c r="Q260" s="82"/>
    </row>
    <row r="261" spans="1:17" s="34" customFormat="1" ht="15.95" customHeight="1">
      <c r="A261" s="247"/>
      <c r="B261" s="249"/>
      <c r="C261" s="249"/>
      <c r="D261" s="249"/>
      <c r="E261" s="249"/>
      <c r="F261" s="249"/>
      <c r="G261" s="251">
        <f>D261*5</f>
        <v>0</v>
      </c>
      <c r="H261" s="202"/>
      <c r="I261" s="203"/>
      <c r="J261" s="80"/>
      <c r="K261" s="80"/>
      <c r="L261" s="82"/>
      <c r="M261" s="82"/>
      <c r="N261" s="82"/>
      <c r="O261" s="82"/>
      <c r="P261" s="82"/>
      <c r="Q261" s="82"/>
    </row>
    <row r="262" spans="1:17">
      <c r="A262" s="247"/>
      <c r="B262" s="249"/>
      <c r="C262" s="249"/>
      <c r="D262" s="249"/>
      <c r="E262" s="249"/>
      <c r="F262" s="249"/>
      <c r="G262" s="251">
        <f t="shared" ref="G262:G263" si="15">D262*5</f>
        <v>0</v>
      </c>
      <c r="H262" s="202"/>
      <c r="I262" s="203"/>
    </row>
    <row r="263" spans="1:17" s="32" customFormat="1" ht="15">
      <c r="A263" s="247"/>
      <c r="B263" s="249"/>
      <c r="C263" s="249"/>
      <c r="D263" s="249"/>
      <c r="E263" s="249"/>
      <c r="F263" s="249"/>
      <c r="G263" s="251">
        <f t="shared" si="15"/>
        <v>0</v>
      </c>
      <c r="H263" s="202"/>
      <c r="I263" s="203"/>
      <c r="J263" s="80"/>
      <c r="K263" s="80"/>
      <c r="L263" s="82"/>
      <c r="M263" s="82"/>
      <c r="N263" s="82"/>
      <c r="O263" s="82"/>
      <c r="P263" s="82"/>
      <c r="Q263" s="82"/>
    </row>
    <row r="264" spans="1:17" s="32" customFormat="1" ht="15">
      <c r="A264" s="245">
        <v>37594</v>
      </c>
      <c r="B264" s="539" t="s">
        <v>149</v>
      </c>
      <c r="C264" s="539"/>
      <c r="D264" s="539"/>
      <c r="E264" s="452"/>
      <c r="F264" s="452"/>
      <c r="G264" s="252">
        <v>2</v>
      </c>
      <c r="H264" s="250">
        <f>SUM(G266:G268)</f>
        <v>0</v>
      </c>
      <c r="I264" s="203"/>
      <c r="J264" s="80"/>
      <c r="K264" s="80"/>
      <c r="L264" s="82"/>
      <c r="M264" s="82"/>
      <c r="N264" s="82"/>
      <c r="O264" s="82"/>
      <c r="P264" s="82"/>
      <c r="Q264" s="82"/>
    </row>
    <row r="265" spans="1:17" s="32" customFormat="1" ht="17.100000000000001" customHeight="1">
      <c r="A265" s="247"/>
      <c r="B265" s="249" t="s">
        <v>517</v>
      </c>
      <c r="C265" s="249"/>
      <c r="D265" s="249" t="s">
        <v>511</v>
      </c>
      <c r="E265" s="249"/>
      <c r="F265" s="249"/>
      <c r="G265" s="251" t="s">
        <v>505</v>
      </c>
      <c r="H265" s="202"/>
      <c r="I265" s="203"/>
      <c r="J265" s="80"/>
      <c r="K265" s="80"/>
      <c r="L265" s="82"/>
      <c r="M265" s="82"/>
      <c r="N265" s="82"/>
      <c r="O265" s="82"/>
      <c r="P265" s="82"/>
      <c r="Q265" s="82"/>
    </row>
    <row r="266" spans="1:17" s="32" customFormat="1" ht="15">
      <c r="A266" s="247"/>
      <c r="B266" s="249"/>
      <c r="C266" s="249"/>
      <c r="D266" s="249"/>
      <c r="E266" s="249"/>
      <c r="F266" s="249"/>
      <c r="G266" s="251">
        <f>D266*2</f>
        <v>0</v>
      </c>
      <c r="H266" s="202"/>
      <c r="I266" s="203"/>
      <c r="J266" s="80"/>
      <c r="K266" s="80"/>
      <c r="L266" s="82"/>
      <c r="M266" s="82"/>
      <c r="N266" s="82"/>
      <c r="O266" s="82"/>
      <c r="P266" s="82"/>
      <c r="Q266" s="82"/>
    </row>
    <row r="267" spans="1:17">
      <c r="A267" s="247"/>
      <c r="B267" s="249"/>
      <c r="C267" s="249"/>
      <c r="D267" s="249"/>
      <c r="E267" s="249"/>
      <c r="F267" s="249"/>
      <c r="G267" s="251">
        <f t="shared" ref="G267:G268" si="16">D267*2</f>
        <v>0</v>
      </c>
      <c r="H267" s="202"/>
      <c r="I267" s="203"/>
    </row>
    <row r="268" spans="1:17" s="32" customFormat="1" ht="15">
      <c r="A268" s="247"/>
      <c r="B268" s="249"/>
      <c r="C268" s="249"/>
      <c r="D268" s="249"/>
      <c r="E268" s="249"/>
      <c r="F268" s="249"/>
      <c r="G268" s="251">
        <f t="shared" si="16"/>
        <v>0</v>
      </c>
      <c r="H268" s="202"/>
      <c r="I268" s="203"/>
      <c r="J268" s="80"/>
      <c r="K268" s="80"/>
      <c r="L268" s="82"/>
      <c r="M268" s="82"/>
      <c r="N268" s="82"/>
      <c r="O268" s="82"/>
      <c r="P268" s="82"/>
      <c r="Q268" s="82"/>
    </row>
    <row r="269" spans="1:17" s="32" customFormat="1" ht="15">
      <c r="A269" s="245">
        <v>37595</v>
      </c>
      <c r="B269" s="539" t="s">
        <v>150</v>
      </c>
      <c r="C269" s="539"/>
      <c r="D269" s="539"/>
      <c r="E269" s="452"/>
      <c r="F269" s="452"/>
      <c r="G269" s="250">
        <v>1</v>
      </c>
      <c r="H269" s="250">
        <f>SUM(G271:G273)</f>
        <v>0</v>
      </c>
      <c r="I269" s="203"/>
      <c r="J269" s="80"/>
      <c r="K269" s="80"/>
      <c r="L269" s="82"/>
      <c r="M269" s="82"/>
      <c r="N269" s="82"/>
      <c r="O269" s="82"/>
      <c r="P269" s="82"/>
      <c r="Q269" s="82"/>
    </row>
    <row r="270" spans="1:17" s="32" customFormat="1" ht="15">
      <c r="A270" s="247"/>
      <c r="B270" s="249" t="s">
        <v>517</v>
      </c>
      <c r="C270" s="249"/>
      <c r="D270" s="249" t="s">
        <v>511</v>
      </c>
      <c r="E270" s="249"/>
      <c r="F270" s="249"/>
      <c r="G270" s="251" t="s">
        <v>505</v>
      </c>
      <c r="H270" s="202"/>
      <c r="I270" s="203"/>
      <c r="J270" s="80"/>
      <c r="K270" s="80"/>
      <c r="L270" s="82"/>
      <c r="M270" s="82"/>
      <c r="N270" s="82"/>
      <c r="O270" s="82"/>
      <c r="P270" s="82"/>
      <c r="Q270" s="82"/>
    </row>
    <row r="271" spans="1:17">
      <c r="A271" s="247"/>
      <c r="B271" s="249"/>
      <c r="C271" s="249"/>
      <c r="D271" s="249"/>
      <c r="E271" s="249"/>
      <c r="F271" s="249"/>
      <c r="G271" s="251">
        <f>D271*1</f>
        <v>0</v>
      </c>
      <c r="H271" s="202"/>
      <c r="I271" s="203"/>
    </row>
    <row r="272" spans="1:17" s="34" customFormat="1" ht="15">
      <c r="A272" s="247"/>
      <c r="B272" s="249"/>
      <c r="C272" s="249"/>
      <c r="D272" s="249"/>
      <c r="E272" s="249"/>
      <c r="F272" s="249"/>
      <c r="G272" s="251">
        <f t="shared" ref="G272:G273" si="17">D272*1</f>
        <v>0</v>
      </c>
      <c r="H272" s="202"/>
      <c r="I272" s="203"/>
      <c r="J272" s="80"/>
      <c r="K272" s="80"/>
      <c r="L272" s="82"/>
      <c r="M272" s="82"/>
      <c r="N272" s="82"/>
      <c r="O272" s="82"/>
      <c r="P272" s="82"/>
      <c r="Q272" s="82"/>
    </row>
    <row r="273" spans="1:17" s="34" customFormat="1" ht="15">
      <c r="A273" s="247"/>
      <c r="B273" s="249"/>
      <c r="C273" s="249"/>
      <c r="D273" s="249"/>
      <c r="E273" s="249"/>
      <c r="F273" s="249"/>
      <c r="G273" s="251">
        <f t="shared" si="17"/>
        <v>0</v>
      </c>
      <c r="H273" s="202"/>
      <c r="I273" s="203"/>
      <c r="J273" s="80"/>
      <c r="K273" s="80"/>
      <c r="L273" s="82"/>
      <c r="M273" s="82"/>
      <c r="N273" s="82"/>
      <c r="O273" s="82"/>
      <c r="P273" s="82"/>
      <c r="Q273" s="82"/>
    </row>
    <row r="274" spans="1:17" s="34" customFormat="1" ht="15">
      <c r="A274" s="245">
        <v>37596</v>
      </c>
      <c r="B274" s="540" t="s">
        <v>151</v>
      </c>
      <c r="C274" s="540"/>
      <c r="D274" s="540"/>
      <c r="E274" s="453"/>
      <c r="F274" s="453"/>
      <c r="G274" s="252">
        <v>1</v>
      </c>
      <c r="H274" s="250">
        <f>SUM(G276:G279)</f>
        <v>0</v>
      </c>
      <c r="I274" s="203"/>
      <c r="J274" s="80"/>
      <c r="K274" s="80"/>
      <c r="L274" s="82"/>
      <c r="M274" s="82"/>
      <c r="N274" s="82"/>
      <c r="O274" s="82"/>
      <c r="P274" s="82"/>
      <c r="Q274" s="82"/>
    </row>
    <row r="275" spans="1:17" s="34" customFormat="1" ht="15">
      <c r="A275" s="200"/>
      <c r="B275" s="249" t="s">
        <v>517</v>
      </c>
      <c r="C275" s="249"/>
      <c r="D275" s="249" t="s">
        <v>511</v>
      </c>
      <c r="E275" s="249"/>
      <c r="F275" s="249"/>
      <c r="G275" s="251" t="s">
        <v>505</v>
      </c>
      <c r="H275" s="202"/>
      <c r="I275" s="203"/>
      <c r="J275" s="80"/>
      <c r="K275" s="80"/>
      <c r="L275" s="82"/>
      <c r="M275" s="82"/>
      <c r="N275" s="82"/>
      <c r="O275" s="82"/>
      <c r="P275" s="82"/>
      <c r="Q275" s="82"/>
    </row>
    <row r="276" spans="1:17">
      <c r="A276" s="200"/>
      <c r="B276" s="249"/>
      <c r="C276" s="249"/>
      <c r="D276" s="249"/>
      <c r="E276" s="249"/>
      <c r="F276" s="249"/>
      <c r="G276" s="251">
        <f>D276*1</f>
        <v>0</v>
      </c>
      <c r="H276" s="202"/>
      <c r="I276" s="203"/>
    </row>
    <row r="277" spans="1:17" s="33" customFormat="1" ht="15">
      <c r="A277" s="200"/>
      <c r="B277" s="249"/>
      <c r="C277" s="249"/>
      <c r="D277" s="249"/>
      <c r="E277" s="249"/>
      <c r="F277" s="249"/>
      <c r="G277" s="251">
        <f t="shared" ref="G277:G278" si="18">D277*1</f>
        <v>0</v>
      </c>
      <c r="H277" s="202"/>
      <c r="I277" s="203"/>
      <c r="J277" s="80"/>
      <c r="K277" s="80"/>
      <c r="L277" s="101"/>
      <c r="M277" s="101"/>
      <c r="N277" s="101"/>
      <c r="O277" s="101"/>
      <c r="P277" s="101"/>
      <c r="Q277" s="101"/>
    </row>
    <row r="278" spans="1:17" s="34" customFormat="1" ht="15">
      <c r="A278" s="200"/>
      <c r="B278" s="249"/>
      <c r="C278" s="249"/>
      <c r="D278" s="249"/>
      <c r="E278" s="249"/>
      <c r="F278" s="249"/>
      <c r="G278" s="251">
        <f t="shared" si="18"/>
        <v>0</v>
      </c>
      <c r="H278" s="202"/>
      <c r="I278" s="203"/>
      <c r="J278" s="80"/>
      <c r="K278" s="80"/>
      <c r="L278" s="82"/>
      <c r="M278" s="82"/>
      <c r="N278" s="82"/>
      <c r="O278" s="82"/>
      <c r="P278" s="82"/>
      <c r="Q278" s="82"/>
    </row>
    <row r="279" spans="1:17" s="34" customFormat="1" ht="15">
      <c r="A279" s="200"/>
      <c r="B279" s="215"/>
      <c r="C279" s="215"/>
      <c r="D279" s="215"/>
      <c r="E279" s="215"/>
      <c r="F279" s="215"/>
      <c r="G279" s="201"/>
      <c r="H279" s="202"/>
      <c r="I279" s="203"/>
      <c r="J279" s="80"/>
      <c r="K279" s="80"/>
      <c r="L279" s="82"/>
      <c r="M279" s="82"/>
      <c r="N279" s="82"/>
      <c r="O279" s="82"/>
      <c r="P279" s="82"/>
      <c r="Q279" s="82"/>
    </row>
    <row r="280" spans="1:17" s="34" customFormat="1" ht="15">
      <c r="A280" s="192" t="s">
        <v>176</v>
      </c>
      <c r="B280" s="541" t="s">
        <v>518</v>
      </c>
      <c r="C280" s="541"/>
      <c r="D280" s="541"/>
      <c r="E280" s="454"/>
      <c r="F280" s="454"/>
      <c r="G280" s="226"/>
      <c r="H280" s="227"/>
      <c r="I280" s="203"/>
      <c r="J280" s="80"/>
      <c r="K280" s="80"/>
      <c r="L280" s="82"/>
      <c r="M280" s="82"/>
      <c r="N280" s="82"/>
      <c r="O280" s="82"/>
      <c r="P280" s="82"/>
      <c r="Q280" s="82"/>
    </row>
    <row r="281" spans="1:17">
      <c r="A281" s="253" t="s">
        <v>138</v>
      </c>
      <c r="B281" s="539" t="s">
        <v>519</v>
      </c>
      <c r="C281" s="539"/>
      <c r="D281" s="539"/>
      <c r="E281" s="452"/>
      <c r="F281" s="452"/>
      <c r="G281" s="246">
        <v>3</v>
      </c>
      <c r="H281" s="246">
        <f>SUM(G283:G286)</f>
        <v>0</v>
      </c>
      <c r="I281" s="203"/>
    </row>
    <row r="282" spans="1:17">
      <c r="A282" s="247"/>
      <c r="B282" s="215" t="s">
        <v>517</v>
      </c>
      <c r="C282" s="215"/>
      <c r="D282" s="244" t="s">
        <v>511</v>
      </c>
      <c r="E282" s="244"/>
      <c r="F282" s="244"/>
      <c r="G282" s="219" t="s">
        <v>505</v>
      </c>
      <c r="H282" s="202"/>
      <c r="I282" s="203"/>
    </row>
    <row r="283" spans="1:17" s="34" customFormat="1" ht="15">
      <c r="A283" s="247"/>
      <c r="B283" s="215"/>
      <c r="C283" s="215"/>
      <c r="D283" s="215"/>
      <c r="E283" s="215"/>
      <c r="F283" s="215"/>
      <c r="G283" s="248">
        <f>D283*3</f>
        <v>0</v>
      </c>
      <c r="H283" s="202"/>
      <c r="I283" s="203"/>
      <c r="J283" s="80"/>
      <c r="K283" s="80"/>
      <c r="L283" s="82"/>
      <c r="M283" s="82"/>
      <c r="N283" s="82"/>
      <c r="O283" s="82"/>
      <c r="P283" s="82"/>
      <c r="Q283" s="82"/>
    </row>
    <row r="284" spans="1:17" s="34" customFormat="1" ht="15">
      <c r="A284" s="247"/>
      <c r="B284" s="215"/>
      <c r="C284" s="215"/>
      <c r="D284" s="215"/>
      <c r="E284" s="215"/>
      <c r="F284" s="215"/>
      <c r="G284" s="248">
        <f t="shared" ref="G284:G286" si="19">D284*0.01</f>
        <v>0</v>
      </c>
      <c r="H284" s="202"/>
      <c r="I284" s="203"/>
      <c r="J284" s="80"/>
      <c r="K284" s="80"/>
      <c r="L284" s="82"/>
      <c r="M284" s="82"/>
      <c r="N284" s="82"/>
      <c r="O284" s="82"/>
      <c r="P284" s="82"/>
      <c r="Q284" s="82"/>
    </row>
    <row r="285" spans="1:17" s="34" customFormat="1" ht="15">
      <c r="A285" s="247"/>
      <c r="B285" s="215"/>
      <c r="C285" s="215"/>
      <c r="D285" s="215"/>
      <c r="E285" s="215"/>
      <c r="F285" s="215"/>
      <c r="G285" s="248">
        <f t="shared" si="19"/>
        <v>0</v>
      </c>
      <c r="H285" s="202"/>
      <c r="I285" s="203"/>
      <c r="J285" s="80"/>
      <c r="K285" s="80"/>
      <c r="L285" s="82"/>
      <c r="M285" s="82"/>
      <c r="N285" s="82"/>
      <c r="O285" s="82"/>
      <c r="P285" s="82"/>
      <c r="Q285" s="82"/>
    </row>
    <row r="286" spans="1:17" s="34" customFormat="1" ht="15">
      <c r="A286" s="247"/>
      <c r="B286" s="215"/>
      <c r="C286" s="215"/>
      <c r="D286" s="215"/>
      <c r="E286" s="215"/>
      <c r="F286" s="215"/>
      <c r="G286" s="248">
        <f t="shared" si="19"/>
        <v>0</v>
      </c>
      <c r="H286" s="202"/>
      <c r="I286" s="203"/>
      <c r="J286" s="80"/>
      <c r="K286" s="80"/>
      <c r="L286" s="82"/>
      <c r="M286" s="82"/>
      <c r="N286" s="82"/>
      <c r="O286" s="82"/>
      <c r="P286" s="82"/>
      <c r="Q286" s="82"/>
    </row>
    <row r="287" spans="1:17">
      <c r="A287" s="253" t="s">
        <v>140</v>
      </c>
      <c r="B287" s="539" t="s">
        <v>520</v>
      </c>
      <c r="C287" s="539"/>
      <c r="D287" s="539"/>
      <c r="E287" s="452"/>
      <c r="F287" s="452"/>
      <c r="G287" s="250">
        <v>1</v>
      </c>
      <c r="H287" s="250">
        <f>IF(G288&lt;11,G288,10)</f>
        <v>10</v>
      </c>
      <c r="I287" s="203"/>
    </row>
    <row r="288" spans="1:17">
      <c r="A288" s="247"/>
      <c r="B288" s="215" t="s">
        <v>517</v>
      </c>
      <c r="C288" s="215"/>
      <c r="D288" s="244" t="s">
        <v>511</v>
      </c>
      <c r="E288" s="244"/>
      <c r="F288" s="244"/>
      <c r="G288" s="219" t="s">
        <v>505</v>
      </c>
      <c r="H288" s="202"/>
      <c r="I288" s="203"/>
    </row>
    <row r="289" spans="1:9">
      <c r="A289" s="247"/>
      <c r="B289" s="215"/>
      <c r="C289" s="215"/>
      <c r="D289" s="215"/>
      <c r="E289" s="215"/>
      <c r="F289" s="215"/>
      <c r="G289" s="248">
        <f>D289*1</f>
        <v>0</v>
      </c>
      <c r="H289" s="202"/>
      <c r="I289" s="203"/>
    </row>
    <row r="290" spans="1:9">
      <c r="A290" s="247"/>
      <c r="B290" s="215"/>
      <c r="C290" s="215"/>
      <c r="D290" s="215"/>
      <c r="E290" s="215"/>
      <c r="F290" s="215"/>
      <c r="G290" s="248">
        <f t="shared" ref="G290:G292" si="20">D290*1</f>
        <v>0</v>
      </c>
      <c r="H290" s="202"/>
      <c r="I290" s="203"/>
    </row>
    <row r="291" spans="1:9">
      <c r="A291" s="247"/>
      <c r="B291" s="249"/>
      <c r="C291" s="249"/>
      <c r="D291" s="249"/>
      <c r="E291" s="249"/>
      <c r="F291" s="249"/>
      <c r="G291" s="248">
        <f t="shared" si="20"/>
        <v>0</v>
      </c>
      <c r="H291" s="202"/>
      <c r="I291" s="203"/>
    </row>
    <row r="292" spans="1:9">
      <c r="A292" s="247"/>
      <c r="B292" s="249"/>
      <c r="C292" s="249"/>
      <c r="D292" s="249"/>
      <c r="E292" s="249"/>
      <c r="F292" s="249"/>
      <c r="G292" s="248">
        <f t="shared" si="20"/>
        <v>0</v>
      </c>
      <c r="H292" s="202"/>
      <c r="I292" s="203"/>
    </row>
    <row r="293" spans="1:9">
      <c r="A293" s="253" t="s">
        <v>142</v>
      </c>
      <c r="B293" s="539" t="s">
        <v>521</v>
      </c>
      <c r="C293" s="539"/>
      <c r="D293" s="539"/>
      <c r="E293" s="452"/>
      <c r="F293" s="452"/>
      <c r="G293" s="250">
        <v>0.5</v>
      </c>
      <c r="H293" s="250">
        <f>SUM(G295:G297)</f>
        <v>0</v>
      </c>
      <c r="I293" s="203"/>
    </row>
    <row r="294" spans="1:9">
      <c r="A294" s="247"/>
      <c r="B294" s="249" t="s">
        <v>517</v>
      </c>
      <c r="C294" s="249"/>
      <c r="D294" s="249" t="s">
        <v>511</v>
      </c>
      <c r="E294" s="249"/>
      <c r="F294" s="249"/>
      <c r="G294" s="251" t="s">
        <v>505</v>
      </c>
      <c r="H294" s="202"/>
      <c r="I294" s="203"/>
    </row>
    <row r="295" spans="1:9">
      <c r="A295" s="247"/>
      <c r="B295" s="249"/>
      <c r="C295" s="249"/>
      <c r="D295" s="249"/>
      <c r="E295" s="249"/>
      <c r="F295" s="249"/>
      <c r="G295" s="251">
        <f>D295*0.5</f>
        <v>0</v>
      </c>
      <c r="H295" s="202"/>
      <c r="I295" s="203"/>
    </row>
    <row r="296" spans="1:9">
      <c r="A296" s="247"/>
      <c r="B296" s="249"/>
      <c r="C296" s="249"/>
      <c r="D296" s="249"/>
      <c r="E296" s="249"/>
      <c r="F296" s="249"/>
      <c r="G296" s="251">
        <f t="shared" ref="G296:G297" si="21">D296*0.5</f>
        <v>0</v>
      </c>
      <c r="H296" s="202"/>
      <c r="I296" s="203"/>
    </row>
    <row r="297" spans="1:9">
      <c r="A297" s="247"/>
      <c r="B297" s="249"/>
      <c r="C297" s="249"/>
      <c r="D297" s="249"/>
      <c r="E297" s="249"/>
      <c r="F297" s="249"/>
      <c r="G297" s="251">
        <f t="shared" si="21"/>
        <v>0</v>
      </c>
      <c r="H297" s="202"/>
      <c r="I297" s="203"/>
    </row>
    <row r="298" spans="1:9">
      <c r="A298" s="253" t="s">
        <v>144</v>
      </c>
      <c r="B298" s="539" t="s">
        <v>522</v>
      </c>
      <c r="C298" s="539"/>
      <c r="D298" s="539"/>
      <c r="E298" s="452"/>
      <c r="F298" s="452"/>
      <c r="G298" s="252">
        <v>0.5</v>
      </c>
      <c r="H298" s="250">
        <f>SUM(G300:G306)</f>
        <v>0</v>
      </c>
      <c r="I298" s="203"/>
    </row>
    <row r="299" spans="1:9">
      <c r="A299" s="247"/>
      <c r="B299" s="249" t="s">
        <v>517</v>
      </c>
      <c r="C299" s="249"/>
      <c r="D299" s="249" t="s">
        <v>511</v>
      </c>
      <c r="E299" s="249"/>
      <c r="F299" s="249"/>
      <c r="G299" s="251" t="s">
        <v>505</v>
      </c>
      <c r="H299" s="202"/>
      <c r="I299" s="203"/>
    </row>
    <row r="300" spans="1:9">
      <c r="A300" s="247"/>
      <c r="B300" s="249"/>
      <c r="C300" s="249"/>
      <c r="D300" s="249"/>
      <c r="E300" s="249"/>
      <c r="F300" s="249"/>
      <c r="G300" s="251">
        <f>D300*0.5</f>
        <v>0</v>
      </c>
      <c r="H300" s="202"/>
      <c r="I300" s="203"/>
    </row>
    <row r="301" spans="1:9">
      <c r="A301" s="247"/>
      <c r="B301" s="249"/>
      <c r="C301" s="249"/>
      <c r="D301" s="249"/>
      <c r="E301" s="249"/>
      <c r="F301" s="249"/>
      <c r="G301" s="251">
        <f t="shared" ref="G301:G302" si="22">D301*0.5</f>
        <v>0</v>
      </c>
      <c r="H301" s="202"/>
      <c r="I301" s="203"/>
    </row>
    <row r="302" spans="1:9">
      <c r="A302" s="247"/>
      <c r="B302" s="249"/>
      <c r="C302" s="249"/>
      <c r="D302" s="249"/>
      <c r="E302" s="249"/>
      <c r="F302" s="249"/>
      <c r="G302" s="251">
        <f t="shared" si="22"/>
        <v>0</v>
      </c>
      <c r="H302" s="202"/>
      <c r="I302" s="203"/>
    </row>
    <row r="303" spans="1:9">
      <c r="A303" s="247"/>
      <c r="B303" s="249"/>
      <c r="C303" s="249"/>
      <c r="D303" s="249"/>
      <c r="E303" s="249"/>
      <c r="F303" s="249"/>
      <c r="G303" s="251"/>
      <c r="H303" s="202"/>
      <c r="I303" s="203"/>
    </row>
    <row r="304" spans="1:9">
      <c r="A304" s="247"/>
      <c r="B304" s="249"/>
      <c r="C304" s="249"/>
      <c r="D304" s="249"/>
      <c r="E304" s="249"/>
      <c r="F304" s="249"/>
      <c r="G304" s="251"/>
      <c r="H304" s="202"/>
      <c r="I304" s="203"/>
    </row>
    <row r="305" spans="1:9">
      <c r="A305" s="247"/>
      <c r="B305" s="249"/>
      <c r="C305" s="249"/>
      <c r="D305" s="249"/>
      <c r="E305" s="249"/>
      <c r="F305" s="249"/>
      <c r="G305" s="251"/>
      <c r="H305" s="202"/>
      <c r="I305" s="203"/>
    </row>
    <row r="306" spans="1:9">
      <c r="A306" s="247"/>
      <c r="B306" s="249"/>
      <c r="C306" s="249"/>
      <c r="D306" s="249"/>
      <c r="E306" s="249"/>
      <c r="F306" s="249"/>
      <c r="G306" s="251"/>
      <c r="H306" s="202"/>
      <c r="I306" s="203"/>
    </row>
  </sheetData>
  <mergeCells count="89">
    <mergeCell ref="B259:D259"/>
    <mergeCell ref="A1:A2"/>
    <mergeCell ref="B176:D176"/>
    <mergeCell ref="B164:D164"/>
    <mergeCell ref="B168:D168"/>
    <mergeCell ref="B172:D172"/>
    <mergeCell ref="B1:D2"/>
    <mergeCell ref="B82:D82"/>
    <mergeCell ref="B118:D118"/>
    <mergeCell ref="B119:D119"/>
    <mergeCell ref="B120:D120"/>
    <mergeCell ref="B121:D121"/>
    <mergeCell ref="B122:D122"/>
    <mergeCell ref="B123:D123"/>
    <mergeCell ref="B124:D124"/>
    <mergeCell ref="B125:D125"/>
    <mergeCell ref="H1:H2"/>
    <mergeCell ref="B49:D49"/>
    <mergeCell ref="B57:D57"/>
    <mergeCell ref="B69:D69"/>
    <mergeCell ref="B214:D214"/>
    <mergeCell ref="G1:G2"/>
    <mergeCell ref="B42:D42"/>
    <mergeCell ref="B32:D32"/>
    <mergeCell ref="B24:D24"/>
    <mergeCell ref="B4:D4"/>
    <mergeCell ref="B88:D88"/>
    <mergeCell ref="B110:D110"/>
    <mergeCell ref="B111:D111"/>
    <mergeCell ref="B112:D112"/>
    <mergeCell ref="B113:D113"/>
    <mergeCell ref="B117:D117"/>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56:D156"/>
    <mergeCell ref="B157:D157"/>
    <mergeCell ref="B158:D158"/>
    <mergeCell ref="B159:D159"/>
    <mergeCell ref="B190:D190"/>
    <mergeCell ref="B185:D185"/>
    <mergeCell ref="B160:D160"/>
    <mergeCell ref="B161:D161"/>
    <mergeCell ref="B162:D162"/>
    <mergeCell ref="B163:D163"/>
    <mergeCell ref="B180:D180"/>
    <mergeCell ref="B227:D227"/>
    <mergeCell ref="B197:D197"/>
    <mergeCell ref="B204:D204"/>
    <mergeCell ref="B205:D205"/>
    <mergeCell ref="B209:D209"/>
    <mergeCell ref="B219:D219"/>
    <mergeCell ref="B228:D228"/>
    <mergeCell ref="B242:D242"/>
    <mergeCell ref="B243:D243"/>
    <mergeCell ref="B256:D256"/>
    <mergeCell ref="B257:C257"/>
    <mergeCell ref="B287:D287"/>
    <mergeCell ref="B293:D293"/>
    <mergeCell ref="B298:D298"/>
    <mergeCell ref="B264:D264"/>
    <mergeCell ref="B269:D269"/>
    <mergeCell ref="B274:D274"/>
    <mergeCell ref="B280:D280"/>
    <mergeCell ref="B281:D281"/>
  </mergeCells>
  <phoneticPr fontId="2" type="noConversion"/>
  <pageMargins left="0.78740157480314965" right="0.27559055118110237" top="0.98425196850393704" bottom="0.59055118110236227" header="0.59055118110236227" footer="0.27559055118110237"/>
  <pageSetup paperSize="9" scale="45" fitToHeight="5"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3B740-B308-384F-B2F7-C88A68108F6F}">
  <sheetPr>
    <pageSetUpPr fitToPage="1"/>
  </sheetPr>
  <dimension ref="A1:F320"/>
  <sheetViews>
    <sheetView topLeftCell="B1" zoomScale="125" zoomScaleNormal="125" workbookViewId="0">
      <selection activeCell="F2" sqref="F2"/>
    </sheetView>
  </sheetViews>
  <sheetFormatPr defaultColWidth="10.875" defaultRowHeight="15.75"/>
  <cols>
    <col min="1" max="1" width="13.125" style="294" customWidth="1"/>
    <col min="2" max="2" width="97.125" style="295" customWidth="1"/>
    <col min="3" max="3" width="18.875" style="295" customWidth="1"/>
    <col min="4" max="4" width="13.125" style="295" customWidth="1"/>
    <col min="5" max="6" width="13.125" style="296" customWidth="1"/>
    <col min="7" max="16384" width="10.875" style="2"/>
  </cols>
  <sheetData>
    <row r="1" spans="1:6" ht="17.100000000000001" customHeight="1">
      <c r="A1" s="255">
        <v>3</v>
      </c>
      <c r="B1" s="256" t="s">
        <v>523</v>
      </c>
      <c r="C1" s="256"/>
      <c r="D1" s="564" t="s">
        <v>417</v>
      </c>
      <c r="E1" s="564" t="s">
        <v>524</v>
      </c>
      <c r="F1" s="257" t="s">
        <v>172</v>
      </c>
    </row>
    <row r="2" spans="1:6" ht="25.5">
      <c r="A2" s="258" t="s">
        <v>356</v>
      </c>
      <c r="B2" s="259" t="s">
        <v>177</v>
      </c>
      <c r="C2" s="259"/>
      <c r="D2" s="564"/>
      <c r="E2" s="564"/>
      <c r="F2" s="260">
        <f>SUM(E3:E1072)</f>
        <v>0</v>
      </c>
    </row>
    <row r="3" spans="1:6">
      <c r="A3" s="261">
        <v>37622</v>
      </c>
      <c r="B3" s="562" t="s">
        <v>525</v>
      </c>
      <c r="C3" s="562"/>
      <c r="D3" s="262">
        <v>50</v>
      </c>
      <c r="E3" s="263">
        <f>SUM(D5:D7)</f>
        <v>0</v>
      </c>
      <c r="F3" s="264"/>
    </row>
    <row r="4" spans="1:6">
      <c r="A4" s="265"/>
      <c r="B4" s="266" t="s">
        <v>526</v>
      </c>
      <c r="C4" s="267" t="s">
        <v>527</v>
      </c>
      <c r="D4" s="268" t="s">
        <v>505</v>
      </c>
      <c r="E4" s="269"/>
      <c r="F4" s="264"/>
    </row>
    <row r="5" spans="1:6" s="36" customFormat="1" ht="15">
      <c r="A5" s="265"/>
      <c r="B5" s="270"/>
      <c r="C5" s="270"/>
      <c r="D5" s="271"/>
      <c r="E5" s="264"/>
      <c r="F5" s="264"/>
    </row>
    <row r="6" spans="1:6" s="36" customFormat="1" ht="15">
      <c r="A6" s="265"/>
      <c r="B6" s="272"/>
      <c r="C6" s="272"/>
      <c r="D6" s="271"/>
      <c r="E6" s="264"/>
      <c r="F6" s="264"/>
    </row>
    <row r="7" spans="1:6" s="36" customFormat="1" ht="15">
      <c r="A7" s="265"/>
      <c r="B7" s="272"/>
      <c r="C7" s="272"/>
      <c r="D7" s="271"/>
      <c r="E7" s="264"/>
      <c r="F7" s="264"/>
    </row>
    <row r="8" spans="1:6" s="35" customFormat="1">
      <c r="A8" s="261">
        <v>37623</v>
      </c>
      <c r="B8" s="562" t="s">
        <v>178</v>
      </c>
      <c r="C8" s="562"/>
      <c r="D8" s="262">
        <v>15</v>
      </c>
      <c r="E8" s="263">
        <f>SUM(D10:D12)</f>
        <v>0</v>
      </c>
      <c r="F8" s="264"/>
    </row>
    <row r="9" spans="1:6" s="35" customFormat="1">
      <c r="A9" s="265"/>
      <c r="B9" s="558" t="s">
        <v>526</v>
      </c>
      <c r="C9" s="558"/>
      <c r="D9" s="271" t="s">
        <v>505</v>
      </c>
      <c r="E9" s="264"/>
      <c r="F9" s="264"/>
    </row>
    <row r="10" spans="1:6" s="35" customFormat="1">
      <c r="A10" s="265"/>
      <c r="B10" s="272"/>
      <c r="C10" s="272"/>
      <c r="D10" s="271"/>
      <c r="E10" s="264"/>
      <c r="F10" s="264"/>
    </row>
    <row r="11" spans="1:6">
      <c r="A11" s="265"/>
      <c r="B11" s="272"/>
      <c r="C11" s="272"/>
      <c r="D11" s="271"/>
      <c r="E11" s="264"/>
      <c r="F11" s="264"/>
    </row>
    <row r="12" spans="1:6">
      <c r="A12" s="265"/>
      <c r="B12" s="272"/>
      <c r="C12" s="272"/>
      <c r="D12" s="274"/>
      <c r="E12" s="264"/>
      <c r="F12" s="264"/>
    </row>
    <row r="13" spans="1:6">
      <c r="A13" s="261">
        <v>37624</v>
      </c>
      <c r="B13" s="562" t="s">
        <v>528</v>
      </c>
      <c r="C13" s="562"/>
      <c r="D13" s="262">
        <v>45</v>
      </c>
      <c r="E13" s="263">
        <f>SUM(D15:D16)</f>
        <v>0</v>
      </c>
      <c r="F13" s="264"/>
    </row>
    <row r="14" spans="1:6" s="35" customFormat="1">
      <c r="A14" s="265"/>
      <c r="B14" s="272" t="s">
        <v>526</v>
      </c>
      <c r="C14" s="272"/>
      <c r="D14" s="271" t="s">
        <v>505</v>
      </c>
      <c r="E14" s="264"/>
      <c r="F14" s="264"/>
    </row>
    <row r="15" spans="1:6" s="35" customFormat="1">
      <c r="A15" s="265"/>
      <c r="B15" s="272"/>
      <c r="C15" s="272"/>
      <c r="D15" s="271"/>
      <c r="E15" s="264"/>
      <c r="F15" s="264"/>
    </row>
    <row r="16" spans="1:6" s="35" customFormat="1">
      <c r="A16" s="265"/>
      <c r="B16" s="272"/>
      <c r="C16" s="272"/>
      <c r="D16" s="271"/>
      <c r="E16" s="264"/>
      <c r="F16" s="264"/>
    </row>
    <row r="17" spans="1:6">
      <c r="A17" s="261">
        <v>37625</v>
      </c>
      <c r="B17" s="562" t="s">
        <v>529</v>
      </c>
      <c r="C17" s="562"/>
      <c r="D17" s="262">
        <v>40</v>
      </c>
      <c r="E17" s="263">
        <f>SUM(D19:D21)</f>
        <v>0</v>
      </c>
      <c r="F17" s="264"/>
    </row>
    <row r="18" spans="1:6">
      <c r="A18" s="265"/>
      <c r="B18" s="266" t="s">
        <v>530</v>
      </c>
      <c r="C18" s="267" t="s">
        <v>527</v>
      </c>
      <c r="D18" s="268" t="s">
        <v>505</v>
      </c>
      <c r="E18" s="269"/>
      <c r="F18" s="264"/>
    </row>
    <row r="19" spans="1:6">
      <c r="A19" s="265"/>
      <c r="B19" s="272"/>
      <c r="C19" s="270"/>
      <c r="D19" s="271"/>
      <c r="E19" s="264"/>
      <c r="F19" s="264"/>
    </row>
    <row r="20" spans="1:6">
      <c r="A20" s="265"/>
      <c r="B20" s="272"/>
      <c r="C20" s="272"/>
      <c r="D20" s="271"/>
      <c r="E20" s="264"/>
      <c r="F20" s="264"/>
    </row>
    <row r="21" spans="1:6">
      <c r="A21" s="265"/>
      <c r="B21" s="272"/>
      <c r="C21" s="272"/>
      <c r="D21" s="271"/>
      <c r="E21" s="264"/>
      <c r="F21" s="264"/>
    </row>
    <row r="22" spans="1:6">
      <c r="A22" s="261">
        <v>37626</v>
      </c>
      <c r="B22" s="562" t="s">
        <v>179</v>
      </c>
      <c r="C22" s="562"/>
      <c r="D22" s="262">
        <v>10</v>
      </c>
      <c r="E22" s="263">
        <f>SUM(D24:D25)</f>
        <v>0</v>
      </c>
      <c r="F22" s="264"/>
    </row>
    <row r="23" spans="1:6">
      <c r="A23" s="265"/>
      <c r="B23" s="266" t="s">
        <v>530</v>
      </c>
      <c r="C23" s="275"/>
      <c r="D23" s="268" t="s">
        <v>505</v>
      </c>
      <c r="E23" s="264"/>
      <c r="F23" s="264"/>
    </row>
    <row r="24" spans="1:6">
      <c r="A24" s="265"/>
      <c r="B24" s="272"/>
      <c r="C24" s="270"/>
      <c r="D24" s="271"/>
      <c r="E24" s="264"/>
      <c r="F24" s="264"/>
    </row>
    <row r="25" spans="1:6">
      <c r="A25" s="265"/>
      <c r="B25" s="272"/>
      <c r="C25" s="272"/>
      <c r="D25" s="271"/>
      <c r="E25" s="264"/>
      <c r="F25" s="264"/>
    </row>
    <row r="26" spans="1:6">
      <c r="A26" s="261">
        <v>37627</v>
      </c>
      <c r="B26" s="562" t="s">
        <v>531</v>
      </c>
      <c r="C26" s="562"/>
      <c r="D26" s="262">
        <v>40</v>
      </c>
      <c r="E26" s="263">
        <f>SUM(D28:D29)</f>
        <v>0</v>
      </c>
      <c r="F26" s="264"/>
    </row>
    <row r="27" spans="1:6">
      <c r="A27" s="265"/>
      <c r="B27" s="266" t="s">
        <v>530</v>
      </c>
      <c r="C27" s="267" t="s">
        <v>527</v>
      </c>
      <c r="D27" s="268" t="s">
        <v>505</v>
      </c>
      <c r="E27" s="264"/>
      <c r="F27" s="264"/>
    </row>
    <row r="28" spans="1:6">
      <c r="A28" s="265"/>
      <c r="B28" s="272"/>
      <c r="C28" s="270"/>
      <c r="D28" s="271"/>
      <c r="E28" s="264"/>
      <c r="F28" s="264"/>
    </row>
    <row r="29" spans="1:6">
      <c r="A29" s="265"/>
      <c r="B29" s="272"/>
      <c r="C29" s="272"/>
      <c r="D29" s="271"/>
      <c r="E29" s="264"/>
      <c r="F29" s="264"/>
    </row>
    <row r="30" spans="1:6">
      <c r="A30" s="261">
        <v>37628</v>
      </c>
      <c r="B30" s="562" t="s">
        <v>532</v>
      </c>
      <c r="C30" s="562"/>
      <c r="D30" s="262">
        <v>40</v>
      </c>
      <c r="E30" s="276">
        <f>SUM(D32:D33)</f>
        <v>0</v>
      </c>
      <c r="F30" s="277"/>
    </row>
    <row r="31" spans="1:6">
      <c r="A31" s="265"/>
      <c r="B31" s="266" t="s">
        <v>530</v>
      </c>
      <c r="C31" s="267" t="s">
        <v>527</v>
      </c>
      <c r="D31" s="268" t="s">
        <v>505</v>
      </c>
      <c r="E31" s="277"/>
      <c r="F31" s="277"/>
    </row>
    <row r="32" spans="1:6">
      <c r="A32" s="265"/>
      <c r="B32" s="272"/>
      <c r="C32" s="270"/>
      <c r="D32" s="271"/>
      <c r="E32" s="277"/>
      <c r="F32" s="277"/>
    </row>
    <row r="33" spans="1:6">
      <c r="A33" s="265"/>
      <c r="B33" s="272"/>
      <c r="C33" s="272"/>
      <c r="D33" s="271"/>
      <c r="E33" s="277"/>
      <c r="F33" s="277"/>
    </row>
    <row r="34" spans="1:6">
      <c r="A34" s="278">
        <v>37629</v>
      </c>
      <c r="B34" s="563" t="s">
        <v>180</v>
      </c>
      <c r="C34" s="563"/>
      <c r="D34" s="279">
        <v>10</v>
      </c>
      <c r="E34" s="280">
        <f>SUM(D36:D37)</f>
        <v>0</v>
      </c>
      <c r="F34" s="264"/>
    </row>
    <row r="35" spans="1:6">
      <c r="A35" s="265"/>
      <c r="B35" s="266" t="s">
        <v>530</v>
      </c>
      <c r="C35" s="275"/>
      <c r="D35" s="268" t="s">
        <v>505</v>
      </c>
      <c r="E35" s="264"/>
      <c r="F35" s="264"/>
    </row>
    <row r="36" spans="1:6">
      <c r="A36" s="265"/>
      <c r="B36" s="272"/>
      <c r="C36" s="270"/>
      <c r="D36" s="271"/>
      <c r="E36" s="264"/>
      <c r="F36" s="264"/>
    </row>
    <row r="37" spans="1:6">
      <c r="A37" s="265"/>
      <c r="B37" s="272"/>
      <c r="C37" s="272"/>
      <c r="D37" s="271"/>
      <c r="E37" s="264"/>
      <c r="F37" s="264"/>
    </row>
    <row r="38" spans="1:6">
      <c r="A38" s="261">
        <v>37630</v>
      </c>
      <c r="B38" s="562" t="s">
        <v>533</v>
      </c>
      <c r="C38" s="562"/>
      <c r="D38" s="262">
        <v>10</v>
      </c>
      <c r="E38" s="263">
        <f>SUM(D40:D41)</f>
        <v>0</v>
      </c>
      <c r="F38" s="264"/>
    </row>
    <row r="39" spans="1:6">
      <c r="A39" s="265"/>
      <c r="B39" s="266" t="s">
        <v>530</v>
      </c>
      <c r="C39" s="275"/>
      <c r="D39" s="268" t="s">
        <v>505</v>
      </c>
      <c r="E39" s="264"/>
      <c r="F39" s="264"/>
    </row>
    <row r="40" spans="1:6">
      <c r="A40" s="265"/>
      <c r="B40" s="272"/>
      <c r="C40" s="270"/>
      <c r="D40" s="271"/>
      <c r="E40" s="264"/>
      <c r="F40" s="264"/>
    </row>
    <row r="41" spans="1:6">
      <c r="A41" s="265"/>
      <c r="B41" s="272"/>
      <c r="C41" s="272"/>
      <c r="D41" s="271"/>
      <c r="E41" s="264"/>
      <c r="F41" s="264"/>
    </row>
    <row r="42" spans="1:6">
      <c r="A42" s="261">
        <v>37631</v>
      </c>
      <c r="B42" s="562" t="s">
        <v>534</v>
      </c>
      <c r="C42" s="562"/>
      <c r="D42" s="262">
        <v>10</v>
      </c>
      <c r="E42" s="263">
        <f>SUM(D44:D45)</f>
        <v>0</v>
      </c>
      <c r="F42" s="264"/>
    </row>
    <row r="43" spans="1:6">
      <c r="A43" s="265"/>
      <c r="B43" s="266" t="s">
        <v>530</v>
      </c>
      <c r="C43" s="267" t="s">
        <v>527</v>
      </c>
      <c r="D43" s="268" t="s">
        <v>505</v>
      </c>
      <c r="E43" s="264"/>
      <c r="F43" s="264"/>
    </row>
    <row r="44" spans="1:6">
      <c r="A44" s="265"/>
      <c r="B44" s="272"/>
      <c r="C44" s="270"/>
      <c r="D44" s="271">
        <v>0</v>
      </c>
      <c r="E44" s="264"/>
      <c r="F44" s="264"/>
    </row>
    <row r="45" spans="1:6">
      <c r="A45" s="265"/>
      <c r="B45" s="272"/>
      <c r="C45" s="272"/>
      <c r="D45" s="271">
        <v>0</v>
      </c>
      <c r="E45" s="264"/>
      <c r="F45" s="264"/>
    </row>
    <row r="46" spans="1:6">
      <c r="A46" s="258" t="s">
        <v>334</v>
      </c>
      <c r="B46" s="259" t="s">
        <v>181</v>
      </c>
      <c r="C46" s="259"/>
      <c r="D46" s="281"/>
      <c r="E46" s="282"/>
      <c r="F46" s="282"/>
    </row>
    <row r="47" spans="1:6">
      <c r="A47" s="261">
        <v>37653</v>
      </c>
      <c r="B47" s="562" t="s">
        <v>535</v>
      </c>
      <c r="C47" s="562"/>
      <c r="D47" s="262">
        <v>30</v>
      </c>
      <c r="E47" s="263">
        <f>SUM(D49:D50)</f>
        <v>0</v>
      </c>
      <c r="F47" s="264"/>
    </row>
    <row r="48" spans="1:6">
      <c r="A48" s="265"/>
      <c r="B48" s="266" t="s">
        <v>530</v>
      </c>
      <c r="C48" s="267" t="s">
        <v>527</v>
      </c>
      <c r="D48" s="268" t="s">
        <v>505</v>
      </c>
      <c r="E48" s="264"/>
      <c r="F48" s="264"/>
    </row>
    <row r="49" spans="1:6">
      <c r="A49" s="265"/>
      <c r="B49" s="272"/>
      <c r="C49" s="270"/>
      <c r="D49" s="271">
        <v>0</v>
      </c>
      <c r="E49" s="264"/>
      <c r="F49" s="264"/>
    </row>
    <row r="50" spans="1:6">
      <c r="A50" s="265"/>
      <c r="B50" s="272"/>
      <c r="C50" s="272"/>
      <c r="D50" s="271">
        <v>0</v>
      </c>
      <c r="E50" s="264"/>
      <c r="F50" s="264"/>
    </row>
    <row r="51" spans="1:6">
      <c r="A51" s="283">
        <v>37654</v>
      </c>
      <c r="B51" s="562" t="s">
        <v>178</v>
      </c>
      <c r="C51" s="562"/>
      <c r="D51" s="263">
        <v>12</v>
      </c>
      <c r="E51" s="263">
        <f>SUM(D53:D54)</f>
        <v>0</v>
      </c>
      <c r="F51" s="264"/>
    </row>
    <row r="52" spans="1:6">
      <c r="A52" s="265"/>
      <c r="B52" s="266" t="s">
        <v>530</v>
      </c>
      <c r="C52" s="267"/>
      <c r="D52" s="268" t="s">
        <v>505</v>
      </c>
      <c r="E52" s="264"/>
      <c r="F52" s="264"/>
    </row>
    <row r="53" spans="1:6">
      <c r="A53" s="265"/>
      <c r="B53" s="272"/>
      <c r="C53" s="272"/>
      <c r="D53" s="271"/>
      <c r="E53" s="264"/>
      <c r="F53" s="264"/>
    </row>
    <row r="54" spans="1:6">
      <c r="A54" s="265"/>
      <c r="B54" s="272"/>
      <c r="C54" s="272"/>
      <c r="D54" s="271"/>
      <c r="E54" s="264"/>
      <c r="F54" s="264"/>
    </row>
    <row r="55" spans="1:6">
      <c r="A55" s="261">
        <v>37655</v>
      </c>
      <c r="B55" s="562" t="s">
        <v>528</v>
      </c>
      <c r="C55" s="562"/>
      <c r="D55" s="262">
        <v>25</v>
      </c>
      <c r="E55" s="263">
        <f>SUM(D57:D58)</f>
        <v>0</v>
      </c>
      <c r="F55" s="264"/>
    </row>
    <row r="56" spans="1:6">
      <c r="A56" s="265"/>
      <c r="B56" s="266" t="s">
        <v>530</v>
      </c>
      <c r="C56" s="267"/>
      <c r="D56" s="268" t="s">
        <v>505</v>
      </c>
      <c r="E56" s="264"/>
      <c r="F56" s="264"/>
    </row>
    <row r="57" spans="1:6">
      <c r="A57" s="265"/>
      <c r="B57" s="272"/>
      <c r="C57" s="272"/>
      <c r="D57" s="271"/>
      <c r="E57" s="264"/>
      <c r="F57" s="264"/>
    </row>
    <row r="58" spans="1:6">
      <c r="A58" s="265"/>
      <c r="B58" s="272"/>
      <c r="C58" s="272"/>
      <c r="D58" s="271"/>
      <c r="E58" s="264"/>
      <c r="F58" s="264"/>
    </row>
    <row r="59" spans="1:6">
      <c r="A59" s="261">
        <v>37656</v>
      </c>
      <c r="B59" s="562" t="s">
        <v>536</v>
      </c>
      <c r="C59" s="562"/>
      <c r="D59" s="262">
        <v>20</v>
      </c>
      <c r="E59" s="263">
        <f>SUM(D61:D62)</f>
        <v>0</v>
      </c>
      <c r="F59" s="264"/>
    </row>
    <row r="60" spans="1:6" s="35" customFormat="1">
      <c r="A60" s="265"/>
      <c r="B60" s="266" t="s">
        <v>530</v>
      </c>
      <c r="C60" s="267" t="s">
        <v>527</v>
      </c>
      <c r="D60" s="268" t="s">
        <v>505</v>
      </c>
      <c r="E60" s="264"/>
      <c r="F60" s="264"/>
    </row>
    <row r="61" spans="1:6" s="35" customFormat="1">
      <c r="A61" s="265"/>
      <c r="B61" s="272"/>
      <c r="C61" s="270"/>
      <c r="D61" s="271">
        <v>0</v>
      </c>
      <c r="E61" s="264"/>
      <c r="F61" s="264"/>
    </row>
    <row r="62" spans="1:6" s="35" customFormat="1">
      <c r="A62" s="265"/>
      <c r="B62" s="272"/>
      <c r="C62" s="272"/>
      <c r="D62" s="271">
        <v>0</v>
      </c>
      <c r="E62" s="264"/>
      <c r="F62" s="264"/>
    </row>
    <row r="63" spans="1:6">
      <c r="A63" s="261">
        <v>37657</v>
      </c>
      <c r="B63" s="562" t="s">
        <v>179</v>
      </c>
      <c r="C63" s="562"/>
      <c r="D63" s="262">
        <v>8</v>
      </c>
      <c r="E63" s="263">
        <f>SUM(D65:D66)</f>
        <v>0</v>
      </c>
      <c r="F63" s="264"/>
    </row>
    <row r="64" spans="1:6">
      <c r="A64" s="265"/>
      <c r="B64" s="266" t="s">
        <v>530</v>
      </c>
      <c r="C64" s="267"/>
      <c r="D64" s="268" t="s">
        <v>505</v>
      </c>
      <c r="E64" s="264"/>
      <c r="F64" s="264"/>
    </row>
    <row r="65" spans="1:6">
      <c r="A65" s="265"/>
      <c r="B65" s="272"/>
      <c r="C65" s="272"/>
      <c r="D65" s="271"/>
      <c r="E65" s="264"/>
      <c r="F65" s="264"/>
    </row>
    <row r="66" spans="1:6">
      <c r="A66" s="265"/>
      <c r="B66" s="272"/>
      <c r="C66" s="272"/>
      <c r="D66" s="271"/>
      <c r="E66" s="264"/>
      <c r="F66" s="264"/>
    </row>
    <row r="67" spans="1:6">
      <c r="A67" s="261">
        <v>37658</v>
      </c>
      <c r="B67" s="562" t="s">
        <v>537</v>
      </c>
      <c r="C67" s="562"/>
      <c r="D67" s="262">
        <v>20</v>
      </c>
      <c r="E67" s="263">
        <f>SUM(D69:D70)</f>
        <v>0</v>
      </c>
      <c r="F67" s="264"/>
    </row>
    <row r="68" spans="1:6">
      <c r="A68" s="265"/>
      <c r="B68" s="266" t="s">
        <v>530</v>
      </c>
      <c r="C68" s="267"/>
      <c r="D68" s="268" t="s">
        <v>505</v>
      </c>
      <c r="E68" s="264"/>
      <c r="F68" s="264"/>
    </row>
    <row r="69" spans="1:6">
      <c r="A69" s="265"/>
      <c r="B69" s="272"/>
      <c r="C69" s="272"/>
      <c r="D69" s="271"/>
      <c r="E69" s="264"/>
      <c r="F69" s="264"/>
    </row>
    <row r="70" spans="1:6">
      <c r="A70" s="265"/>
      <c r="B70" s="272"/>
      <c r="C70" s="272"/>
      <c r="D70" s="271"/>
      <c r="E70" s="264"/>
      <c r="F70" s="264"/>
    </row>
    <row r="71" spans="1:6">
      <c r="A71" s="261">
        <v>37659</v>
      </c>
      <c r="B71" s="562" t="s">
        <v>538</v>
      </c>
      <c r="C71" s="563"/>
      <c r="D71" s="262">
        <v>20</v>
      </c>
      <c r="E71" s="276">
        <f>SUM(D73:D74)</f>
        <v>0</v>
      </c>
      <c r="F71" s="277"/>
    </row>
    <row r="72" spans="1:6">
      <c r="A72" s="265"/>
      <c r="B72" s="266" t="s">
        <v>530</v>
      </c>
      <c r="C72" s="267" t="s">
        <v>527</v>
      </c>
      <c r="D72" s="268" t="s">
        <v>505</v>
      </c>
      <c r="E72" s="277"/>
      <c r="F72" s="277"/>
    </row>
    <row r="73" spans="1:6">
      <c r="A73" s="265"/>
      <c r="B73" s="272"/>
      <c r="C73" s="270"/>
      <c r="D73" s="271">
        <v>0</v>
      </c>
      <c r="E73" s="277"/>
      <c r="F73" s="277"/>
    </row>
    <row r="74" spans="1:6">
      <c r="A74" s="265"/>
      <c r="B74" s="272"/>
      <c r="C74" s="272"/>
      <c r="D74" s="271">
        <v>0</v>
      </c>
      <c r="E74" s="277"/>
      <c r="F74" s="277"/>
    </row>
    <row r="75" spans="1:6">
      <c r="A75" s="261">
        <v>37660</v>
      </c>
      <c r="B75" s="562" t="s">
        <v>180</v>
      </c>
      <c r="C75" s="562"/>
      <c r="D75" s="262">
        <v>8</v>
      </c>
      <c r="E75" s="263">
        <f>SUM(D77:D78)</f>
        <v>0</v>
      </c>
      <c r="F75" s="264"/>
    </row>
    <row r="76" spans="1:6">
      <c r="A76" s="265"/>
      <c r="B76" s="266" t="s">
        <v>530</v>
      </c>
      <c r="C76" s="267"/>
      <c r="D76" s="268" t="s">
        <v>505</v>
      </c>
      <c r="E76" s="264"/>
      <c r="F76" s="264"/>
    </row>
    <row r="77" spans="1:6">
      <c r="A77" s="265"/>
      <c r="B77" s="272"/>
      <c r="C77" s="272"/>
      <c r="D77" s="271"/>
      <c r="E77" s="264"/>
      <c r="F77" s="264"/>
    </row>
    <row r="78" spans="1:6">
      <c r="A78" s="265"/>
      <c r="B78" s="272"/>
      <c r="C78" s="272"/>
      <c r="D78" s="271"/>
      <c r="E78" s="264"/>
      <c r="F78" s="264"/>
    </row>
    <row r="79" spans="1:6">
      <c r="A79" s="261">
        <v>37661</v>
      </c>
      <c r="B79" s="562" t="s">
        <v>533</v>
      </c>
      <c r="C79" s="562"/>
      <c r="D79" s="262">
        <v>8</v>
      </c>
      <c r="E79" s="263">
        <f>SUM(D81:D82)</f>
        <v>0</v>
      </c>
      <c r="F79" s="264"/>
    </row>
    <row r="80" spans="1:6">
      <c r="A80" s="265"/>
      <c r="B80" s="266" t="s">
        <v>530</v>
      </c>
      <c r="C80" s="267"/>
      <c r="D80" s="268" t="s">
        <v>505</v>
      </c>
      <c r="E80" s="264"/>
      <c r="F80" s="264"/>
    </row>
    <row r="81" spans="1:6">
      <c r="A81" s="265"/>
      <c r="B81" s="272"/>
      <c r="C81" s="272"/>
      <c r="D81" s="271"/>
      <c r="E81" s="264"/>
      <c r="F81" s="264"/>
    </row>
    <row r="82" spans="1:6">
      <c r="A82" s="265"/>
      <c r="B82" s="272"/>
      <c r="C82" s="272"/>
      <c r="D82" s="271"/>
      <c r="E82" s="264"/>
      <c r="F82" s="264"/>
    </row>
    <row r="83" spans="1:6">
      <c r="A83" s="261">
        <v>37662</v>
      </c>
      <c r="B83" s="562" t="s">
        <v>539</v>
      </c>
      <c r="C83" s="562"/>
      <c r="D83" s="262">
        <v>5</v>
      </c>
      <c r="E83" s="263">
        <f>SUM(D85:D86)</f>
        <v>0</v>
      </c>
      <c r="F83" s="264"/>
    </row>
    <row r="84" spans="1:6">
      <c r="A84" s="265"/>
      <c r="B84" s="266" t="s">
        <v>530</v>
      </c>
      <c r="C84" s="267" t="s">
        <v>527</v>
      </c>
      <c r="D84" s="268" t="s">
        <v>505</v>
      </c>
      <c r="E84" s="264"/>
      <c r="F84" s="264"/>
    </row>
    <row r="85" spans="1:6">
      <c r="A85" s="265"/>
      <c r="B85" s="272"/>
      <c r="C85" s="270"/>
      <c r="D85" s="271">
        <v>0</v>
      </c>
      <c r="E85" s="264"/>
      <c r="F85" s="264"/>
    </row>
    <row r="86" spans="1:6">
      <c r="A86" s="265"/>
      <c r="B86" s="272"/>
      <c r="C86" s="272"/>
      <c r="D86" s="271">
        <v>0</v>
      </c>
      <c r="E86" s="264"/>
      <c r="F86" s="264"/>
    </row>
    <row r="87" spans="1:6" s="11" customFormat="1">
      <c r="A87" s="258" t="s">
        <v>346</v>
      </c>
      <c r="B87" s="259" t="s">
        <v>182</v>
      </c>
      <c r="C87" s="259"/>
      <c r="D87" s="281"/>
      <c r="E87" s="282"/>
      <c r="F87" s="282"/>
    </row>
    <row r="88" spans="1:6" s="11" customFormat="1" ht="15">
      <c r="A88" s="261">
        <v>37742</v>
      </c>
      <c r="B88" s="562" t="s">
        <v>183</v>
      </c>
      <c r="C88" s="562"/>
      <c r="D88" s="262">
        <v>10</v>
      </c>
      <c r="E88" s="263">
        <f>SUM(D90:D92)</f>
        <v>0</v>
      </c>
      <c r="F88" s="264"/>
    </row>
    <row r="89" spans="1:6">
      <c r="A89" s="265"/>
      <c r="B89" s="266" t="s">
        <v>540</v>
      </c>
      <c r="C89" s="267"/>
      <c r="D89" s="268" t="s">
        <v>505</v>
      </c>
      <c r="E89" s="264"/>
      <c r="F89" s="264"/>
    </row>
    <row r="90" spans="1:6">
      <c r="A90" s="265"/>
      <c r="B90" s="272"/>
      <c r="C90" s="272"/>
      <c r="D90" s="271"/>
      <c r="E90" s="264"/>
      <c r="F90" s="264"/>
    </row>
    <row r="91" spans="1:6">
      <c r="A91" s="265"/>
      <c r="B91" s="272"/>
      <c r="C91" s="272"/>
      <c r="D91" s="271"/>
      <c r="E91" s="264"/>
      <c r="F91" s="264"/>
    </row>
    <row r="92" spans="1:6" s="11" customFormat="1" ht="17.100000000000001" customHeight="1">
      <c r="A92" s="265"/>
      <c r="B92" s="272"/>
      <c r="C92" s="272"/>
      <c r="D92" s="271"/>
      <c r="E92" s="264"/>
      <c r="F92" s="264"/>
    </row>
    <row r="93" spans="1:6" s="11" customFormat="1" ht="15">
      <c r="A93" s="261">
        <v>37743</v>
      </c>
      <c r="B93" s="562" t="s">
        <v>57</v>
      </c>
      <c r="C93" s="562"/>
      <c r="D93" s="262">
        <v>10</v>
      </c>
      <c r="E93" s="263">
        <f>SUM(D95:D97)</f>
        <v>0</v>
      </c>
      <c r="F93" s="264"/>
    </row>
    <row r="94" spans="1:6">
      <c r="A94" s="265"/>
      <c r="B94" s="272" t="s">
        <v>503</v>
      </c>
      <c r="C94" s="272"/>
      <c r="D94" s="271" t="s">
        <v>541</v>
      </c>
      <c r="E94" s="264"/>
      <c r="F94" s="264"/>
    </row>
    <row r="95" spans="1:6" s="11" customFormat="1" ht="15">
      <c r="A95" s="265"/>
      <c r="B95" s="272"/>
      <c r="C95" s="272"/>
      <c r="D95" s="271"/>
      <c r="E95" s="264"/>
      <c r="F95" s="264"/>
    </row>
    <row r="96" spans="1:6" s="11" customFormat="1" ht="15">
      <c r="A96" s="265"/>
      <c r="B96" s="272"/>
      <c r="C96" s="272"/>
      <c r="D96" s="271"/>
      <c r="E96" s="264"/>
      <c r="F96" s="264"/>
    </row>
    <row r="97" spans="1:6">
      <c r="A97" s="265"/>
      <c r="B97" s="272"/>
      <c r="C97" s="272"/>
      <c r="D97" s="271"/>
      <c r="E97" s="264"/>
      <c r="F97" s="264"/>
    </row>
    <row r="98" spans="1:6">
      <c r="A98" s="261">
        <v>37744</v>
      </c>
      <c r="B98" s="562" t="s">
        <v>184</v>
      </c>
      <c r="C98" s="562"/>
      <c r="D98" s="262">
        <v>8</v>
      </c>
      <c r="E98" s="263">
        <f>SUM(D100:D102)</f>
        <v>0</v>
      </c>
      <c r="F98" s="264"/>
    </row>
    <row r="99" spans="1:6" ht="17.100000000000001" customHeight="1">
      <c r="A99" s="265"/>
      <c r="B99" s="272" t="s">
        <v>503</v>
      </c>
      <c r="C99" s="272"/>
      <c r="D99" s="271" t="s">
        <v>541</v>
      </c>
      <c r="E99" s="264"/>
      <c r="F99" s="264"/>
    </row>
    <row r="100" spans="1:6">
      <c r="A100" s="265"/>
      <c r="B100" s="272"/>
      <c r="C100" s="272"/>
      <c r="D100" s="271"/>
      <c r="E100" s="264"/>
      <c r="F100" s="264"/>
    </row>
    <row r="101" spans="1:6">
      <c r="A101" s="265"/>
      <c r="B101" s="272"/>
      <c r="C101" s="272"/>
      <c r="D101" s="271"/>
      <c r="E101" s="264"/>
      <c r="F101" s="264"/>
    </row>
    <row r="102" spans="1:6">
      <c r="A102" s="265"/>
      <c r="B102" s="272"/>
      <c r="C102" s="272"/>
      <c r="D102" s="271"/>
      <c r="E102" s="264"/>
      <c r="F102" s="264"/>
    </row>
    <row r="103" spans="1:6">
      <c r="A103" s="261">
        <v>37745</v>
      </c>
      <c r="B103" s="562" t="s">
        <v>542</v>
      </c>
      <c r="C103" s="563"/>
      <c r="D103" s="262">
        <v>8</v>
      </c>
      <c r="E103" s="263">
        <f>SUM(D105:D107)</f>
        <v>0</v>
      </c>
      <c r="F103" s="264"/>
    </row>
    <row r="104" spans="1:6">
      <c r="A104" s="265"/>
      <c r="B104" s="272" t="s">
        <v>503</v>
      </c>
      <c r="C104" s="272"/>
      <c r="D104" s="271" t="s">
        <v>541</v>
      </c>
      <c r="E104" s="264"/>
      <c r="F104" s="264"/>
    </row>
    <row r="105" spans="1:6" ht="17.100000000000001" customHeight="1">
      <c r="A105" s="265"/>
      <c r="B105" s="284"/>
      <c r="C105" s="284"/>
      <c r="D105" s="271"/>
      <c r="E105" s="264"/>
      <c r="F105" s="264"/>
    </row>
    <row r="106" spans="1:6">
      <c r="A106" s="265"/>
      <c r="B106" s="284"/>
      <c r="C106" s="284"/>
      <c r="D106" s="271"/>
      <c r="E106" s="264"/>
      <c r="F106" s="264"/>
    </row>
    <row r="107" spans="1:6">
      <c r="A107" s="265"/>
      <c r="B107" s="284"/>
      <c r="C107" s="284"/>
      <c r="D107" s="271"/>
      <c r="E107" s="264"/>
      <c r="F107" s="264"/>
    </row>
    <row r="108" spans="1:6">
      <c r="A108" s="261">
        <v>37746</v>
      </c>
      <c r="B108" s="562" t="s">
        <v>185</v>
      </c>
      <c r="C108" s="563"/>
      <c r="D108" s="262">
        <v>5</v>
      </c>
      <c r="E108" s="263">
        <f>SUM(D110:D112)</f>
        <v>0</v>
      </c>
      <c r="F108" s="264"/>
    </row>
    <row r="109" spans="1:6">
      <c r="A109" s="265"/>
      <c r="B109" s="272" t="s">
        <v>503</v>
      </c>
      <c r="C109" s="272"/>
      <c r="D109" s="271" t="s">
        <v>541</v>
      </c>
      <c r="E109" s="264"/>
      <c r="F109" s="264"/>
    </row>
    <row r="110" spans="1:6">
      <c r="A110" s="265"/>
      <c r="B110" s="284"/>
      <c r="C110" s="284"/>
      <c r="D110" s="271"/>
      <c r="E110" s="264"/>
      <c r="F110" s="264"/>
    </row>
    <row r="111" spans="1:6">
      <c r="A111" s="265"/>
      <c r="B111" s="284"/>
      <c r="C111" s="284"/>
      <c r="D111" s="271"/>
      <c r="E111" s="264"/>
      <c r="F111" s="264"/>
    </row>
    <row r="112" spans="1:6">
      <c r="A112" s="265"/>
      <c r="B112" s="284"/>
      <c r="C112" s="284"/>
      <c r="D112" s="271"/>
      <c r="E112" s="264"/>
      <c r="F112" s="264"/>
    </row>
    <row r="113" spans="1:6">
      <c r="A113" s="261">
        <v>37747</v>
      </c>
      <c r="B113" s="562" t="s">
        <v>186</v>
      </c>
      <c r="C113" s="562"/>
      <c r="D113" s="262">
        <v>5</v>
      </c>
      <c r="E113" s="263">
        <f>SUM(D115:D117)</f>
        <v>0</v>
      </c>
      <c r="F113" s="264"/>
    </row>
    <row r="114" spans="1:6">
      <c r="A114" s="265"/>
      <c r="B114" s="272" t="s">
        <v>503</v>
      </c>
      <c r="C114" s="272"/>
      <c r="D114" s="271" t="s">
        <v>541</v>
      </c>
      <c r="E114" s="264"/>
      <c r="F114" s="264"/>
    </row>
    <row r="115" spans="1:6">
      <c r="A115" s="265"/>
      <c r="B115" s="272"/>
      <c r="C115" s="272"/>
      <c r="D115" s="271"/>
      <c r="E115" s="264"/>
      <c r="F115" s="264"/>
    </row>
    <row r="116" spans="1:6">
      <c r="A116" s="265"/>
      <c r="B116" s="272"/>
      <c r="C116" s="272"/>
      <c r="D116" s="271"/>
      <c r="E116" s="264"/>
      <c r="F116" s="264"/>
    </row>
    <row r="117" spans="1:6">
      <c r="A117" s="265"/>
      <c r="B117" s="272"/>
      <c r="C117" s="272"/>
      <c r="D117" s="271"/>
      <c r="E117" s="264"/>
      <c r="F117" s="264"/>
    </row>
    <row r="118" spans="1:6">
      <c r="A118" s="261">
        <v>37748</v>
      </c>
      <c r="B118" s="562" t="s">
        <v>187</v>
      </c>
      <c r="C118" s="562"/>
      <c r="D118" s="262">
        <v>3</v>
      </c>
      <c r="E118" s="263">
        <f>SUM(D120:D122)</f>
        <v>0</v>
      </c>
      <c r="F118" s="264"/>
    </row>
    <row r="119" spans="1:6">
      <c r="A119" s="265"/>
      <c r="B119" s="272" t="s">
        <v>503</v>
      </c>
      <c r="C119" s="272"/>
      <c r="D119" s="271" t="s">
        <v>541</v>
      </c>
      <c r="E119" s="264"/>
      <c r="F119" s="264"/>
    </row>
    <row r="120" spans="1:6">
      <c r="A120" s="265"/>
      <c r="B120" s="272"/>
      <c r="C120" s="272"/>
      <c r="D120" s="271"/>
      <c r="E120" s="264"/>
      <c r="F120" s="264"/>
    </row>
    <row r="121" spans="1:6">
      <c r="A121" s="265"/>
      <c r="B121" s="272"/>
      <c r="C121" s="272"/>
      <c r="D121" s="271"/>
      <c r="E121" s="264"/>
      <c r="F121" s="264"/>
    </row>
    <row r="122" spans="1:6">
      <c r="A122" s="265"/>
      <c r="B122" s="272"/>
      <c r="C122" s="272"/>
      <c r="D122" s="271"/>
      <c r="E122" s="264"/>
      <c r="F122" s="264"/>
    </row>
    <row r="123" spans="1:6">
      <c r="A123" s="258" t="s">
        <v>347</v>
      </c>
      <c r="B123" s="259" t="s">
        <v>188</v>
      </c>
      <c r="C123" s="259"/>
      <c r="D123" s="281"/>
      <c r="E123" s="282"/>
      <c r="F123" s="282"/>
    </row>
    <row r="124" spans="1:6">
      <c r="A124" s="261">
        <v>37773</v>
      </c>
      <c r="B124" s="285" t="s">
        <v>189</v>
      </c>
      <c r="C124" s="285"/>
      <c r="D124" s="262">
        <v>10</v>
      </c>
      <c r="E124" s="263">
        <f>SUM(D126:D128)</f>
        <v>0</v>
      </c>
      <c r="F124" s="264"/>
    </row>
    <row r="125" spans="1:6">
      <c r="A125" s="265"/>
      <c r="B125" s="272" t="s">
        <v>540</v>
      </c>
      <c r="C125" s="272" t="s">
        <v>543</v>
      </c>
      <c r="D125" s="271"/>
      <c r="E125" s="264"/>
      <c r="F125" s="264"/>
    </row>
    <row r="126" spans="1:6">
      <c r="A126" s="265"/>
      <c r="B126" s="272"/>
      <c r="C126" s="272"/>
      <c r="D126" s="271"/>
      <c r="E126" s="264"/>
      <c r="F126" s="264"/>
    </row>
    <row r="127" spans="1:6">
      <c r="A127" s="265"/>
      <c r="B127" s="272"/>
      <c r="C127" s="272"/>
      <c r="D127" s="271"/>
      <c r="E127" s="264"/>
      <c r="F127" s="264"/>
    </row>
    <row r="128" spans="1:6">
      <c r="A128" s="265"/>
      <c r="B128" s="272"/>
      <c r="C128" s="272"/>
      <c r="D128" s="271"/>
      <c r="E128" s="264"/>
      <c r="F128" s="264"/>
    </row>
    <row r="129" spans="1:6">
      <c r="A129" s="261">
        <v>37774</v>
      </c>
      <c r="B129" s="285" t="s">
        <v>190</v>
      </c>
      <c r="C129" s="285"/>
      <c r="D129" s="262">
        <v>10</v>
      </c>
      <c r="E129" s="263">
        <f>SUM(D130:D133)</f>
        <v>0</v>
      </c>
      <c r="F129" s="264"/>
    </row>
    <row r="130" spans="1:6">
      <c r="A130" s="265"/>
      <c r="B130" s="272"/>
      <c r="C130" s="272"/>
      <c r="D130" s="271"/>
      <c r="E130" s="264"/>
      <c r="F130" s="264"/>
    </row>
    <row r="131" spans="1:6">
      <c r="A131" s="265"/>
      <c r="B131" s="272"/>
      <c r="C131" s="272"/>
      <c r="D131" s="271"/>
      <c r="E131" s="264"/>
      <c r="F131" s="264"/>
    </row>
    <row r="132" spans="1:6">
      <c r="A132" s="265"/>
      <c r="B132" s="272"/>
      <c r="C132" s="272"/>
      <c r="D132" s="271"/>
      <c r="E132" s="264"/>
      <c r="F132" s="264"/>
    </row>
    <row r="133" spans="1:6">
      <c r="A133" s="265"/>
      <c r="B133" s="272"/>
      <c r="C133" s="272"/>
      <c r="D133" s="271"/>
      <c r="E133" s="264"/>
      <c r="F133" s="264"/>
    </row>
    <row r="134" spans="1:6">
      <c r="A134" s="261">
        <v>37775</v>
      </c>
      <c r="B134" s="562" t="s">
        <v>544</v>
      </c>
      <c r="C134" s="562"/>
      <c r="D134" s="262">
        <v>10</v>
      </c>
      <c r="E134" s="263">
        <f>SUM(D135:D138)</f>
        <v>0</v>
      </c>
      <c r="F134" s="264"/>
    </row>
    <row r="135" spans="1:6">
      <c r="A135" s="265"/>
      <c r="B135" s="272"/>
      <c r="C135" s="272"/>
      <c r="D135" s="271"/>
      <c r="E135" s="264"/>
      <c r="F135" s="264"/>
    </row>
    <row r="136" spans="1:6">
      <c r="A136" s="265"/>
      <c r="B136" s="272"/>
      <c r="C136" s="272"/>
      <c r="D136" s="271"/>
      <c r="E136" s="264"/>
      <c r="F136" s="264"/>
    </row>
    <row r="137" spans="1:6">
      <c r="A137" s="265"/>
      <c r="B137" s="272"/>
      <c r="C137" s="272"/>
      <c r="D137" s="271"/>
      <c r="E137" s="264"/>
      <c r="F137" s="264"/>
    </row>
    <row r="138" spans="1:6">
      <c r="A138" s="265"/>
      <c r="B138" s="272"/>
      <c r="C138" s="272"/>
      <c r="D138" s="271"/>
      <c r="E138" s="264"/>
      <c r="F138" s="264"/>
    </row>
    <row r="139" spans="1:6">
      <c r="A139" s="261">
        <v>37776</v>
      </c>
      <c r="B139" s="285" t="s">
        <v>191</v>
      </c>
      <c r="C139" s="285"/>
      <c r="D139" s="262">
        <v>4</v>
      </c>
      <c r="E139" s="263">
        <f>SUM(D140:D143)</f>
        <v>0</v>
      </c>
      <c r="F139" s="264"/>
    </row>
    <row r="140" spans="1:6">
      <c r="A140" s="265"/>
      <c r="B140" s="272"/>
      <c r="C140" s="272"/>
      <c r="D140" s="271"/>
      <c r="E140" s="264"/>
      <c r="F140" s="264"/>
    </row>
    <row r="141" spans="1:6">
      <c r="A141" s="265"/>
      <c r="B141" s="272"/>
      <c r="C141" s="272"/>
      <c r="D141" s="271"/>
      <c r="E141" s="264"/>
      <c r="F141" s="264"/>
    </row>
    <row r="142" spans="1:6">
      <c r="A142" s="265"/>
      <c r="B142" s="272"/>
      <c r="C142" s="272"/>
      <c r="D142" s="271"/>
      <c r="E142" s="264"/>
      <c r="F142" s="264"/>
    </row>
    <row r="143" spans="1:6">
      <c r="A143" s="265"/>
      <c r="B143" s="272"/>
      <c r="C143" s="272"/>
      <c r="D143" s="271"/>
      <c r="E143" s="264"/>
      <c r="F143" s="264"/>
    </row>
    <row r="144" spans="1:6">
      <c r="A144" s="258" t="s">
        <v>348</v>
      </c>
      <c r="B144" s="560" t="s">
        <v>545</v>
      </c>
      <c r="C144" s="561"/>
      <c r="D144" s="281"/>
      <c r="E144" s="286"/>
      <c r="F144" s="286"/>
    </row>
    <row r="145" spans="1:6">
      <c r="A145" s="265">
        <v>37803</v>
      </c>
      <c r="B145" s="272" t="s">
        <v>192</v>
      </c>
      <c r="C145" s="272"/>
      <c r="D145" s="271">
        <v>8</v>
      </c>
      <c r="E145" s="264"/>
      <c r="F145" s="264"/>
    </row>
    <row r="146" spans="1:6">
      <c r="A146" s="265">
        <v>37804</v>
      </c>
      <c r="B146" s="272" t="s">
        <v>193</v>
      </c>
      <c r="C146" s="272"/>
      <c r="D146" s="271">
        <v>3</v>
      </c>
      <c r="E146" s="264"/>
      <c r="F146" s="264"/>
    </row>
    <row r="147" spans="1:6">
      <c r="A147" s="265">
        <v>37805</v>
      </c>
      <c r="B147" s="272" t="s">
        <v>194</v>
      </c>
      <c r="C147" s="272"/>
      <c r="D147" s="271">
        <v>8</v>
      </c>
      <c r="E147" s="264"/>
      <c r="F147" s="264"/>
    </row>
    <row r="148" spans="1:6">
      <c r="A148" s="265">
        <v>37806</v>
      </c>
      <c r="B148" s="272" t="s">
        <v>195</v>
      </c>
      <c r="C148" s="272"/>
      <c r="D148" s="271">
        <v>3</v>
      </c>
      <c r="E148" s="264"/>
      <c r="F148" s="264"/>
    </row>
    <row r="149" spans="1:6">
      <c r="A149" s="265">
        <v>37807</v>
      </c>
      <c r="B149" s="272" t="s">
        <v>196</v>
      </c>
      <c r="C149" s="272"/>
      <c r="D149" s="271">
        <v>10</v>
      </c>
      <c r="E149" s="264"/>
      <c r="F149" s="264"/>
    </row>
    <row r="150" spans="1:6">
      <c r="A150" s="265">
        <v>37808</v>
      </c>
      <c r="B150" s="272" t="s">
        <v>197</v>
      </c>
      <c r="C150" s="284"/>
      <c r="D150" s="271">
        <v>10</v>
      </c>
      <c r="E150" s="264"/>
      <c r="F150" s="264"/>
    </row>
    <row r="151" spans="1:6">
      <c r="A151" s="265">
        <v>37809</v>
      </c>
      <c r="B151" s="272" t="s">
        <v>198</v>
      </c>
      <c r="C151" s="284"/>
      <c r="D151" s="271">
        <v>10</v>
      </c>
      <c r="E151" s="264"/>
      <c r="F151" s="264"/>
    </row>
    <row r="152" spans="1:6">
      <c r="A152" s="265">
        <v>37810</v>
      </c>
      <c r="B152" s="272" t="s">
        <v>199</v>
      </c>
      <c r="C152" s="272"/>
      <c r="D152" s="271">
        <v>10</v>
      </c>
      <c r="E152" s="264"/>
      <c r="F152" s="264"/>
    </row>
    <row r="153" spans="1:6">
      <c r="A153" s="265">
        <v>37811</v>
      </c>
      <c r="B153" s="272" t="s">
        <v>200</v>
      </c>
      <c r="C153" s="272"/>
      <c r="D153" s="271">
        <v>5</v>
      </c>
      <c r="E153" s="264"/>
      <c r="F153" s="264"/>
    </row>
    <row r="154" spans="1:6">
      <c r="A154" s="258" t="s">
        <v>349</v>
      </c>
      <c r="B154" s="259" t="s">
        <v>201</v>
      </c>
      <c r="C154" s="259"/>
      <c r="D154" s="281"/>
      <c r="E154" s="282"/>
      <c r="F154" s="282"/>
    </row>
    <row r="155" spans="1:6">
      <c r="A155" s="265">
        <v>37834</v>
      </c>
      <c r="B155" s="272" t="s">
        <v>202</v>
      </c>
      <c r="C155" s="272"/>
      <c r="D155" s="271">
        <v>30</v>
      </c>
      <c r="E155" s="264"/>
      <c r="F155" s="264"/>
    </row>
    <row r="156" spans="1:6" ht="30">
      <c r="A156" s="265">
        <v>37835</v>
      </c>
      <c r="B156" s="272" t="s">
        <v>203</v>
      </c>
      <c r="C156" s="272"/>
      <c r="D156" s="271">
        <v>20</v>
      </c>
      <c r="E156" s="277"/>
      <c r="F156" s="277"/>
    </row>
    <row r="157" spans="1:6">
      <c r="A157" s="265">
        <v>37836</v>
      </c>
      <c r="B157" s="272" t="s">
        <v>204</v>
      </c>
      <c r="C157" s="272"/>
      <c r="D157" s="271">
        <v>16</v>
      </c>
      <c r="E157" s="264"/>
      <c r="F157" s="264"/>
    </row>
    <row r="158" spans="1:6" ht="30">
      <c r="A158" s="265">
        <v>37837</v>
      </c>
      <c r="B158" s="272" t="s">
        <v>205</v>
      </c>
      <c r="C158" s="272"/>
      <c r="D158" s="271">
        <v>10</v>
      </c>
      <c r="E158" s="277"/>
      <c r="F158" s="277"/>
    </row>
    <row r="159" spans="1:6" ht="30">
      <c r="A159" s="265">
        <v>37838</v>
      </c>
      <c r="B159" s="272" t="s">
        <v>206</v>
      </c>
      <c r="C159" s="272"/>
      <c r="D159" s="271">
        <v>16</v>
      </c>
      <c r="E159" s="264"/>
      <c r="F159" s="264"/>
    </row>
    <row r="160" spans="1:6" ht="45">
      <c r="A160" s="265">
        <v>37839</v>
      </c>
      <c r="B160" s="284" t="s">
        <v>546</v>
      </c>
      <c r="C160" s="284"/>
      <c r="D160" s="271">
        <v>10</v>
      </c>
      <c r="E160" s="264"/>
      <c r="F160" s="264"/>
    </row>
    <row r="161" spans="1:6" ht="30">
      <c r="A161" s="265">
        <v>37840</v>
      </c>
      <c r="B161" s="284" t="s">
        <v>547</v>
      </c>
      <c r="C161" s="284"/>
      <c r="D161" s="271">
        <v>10</v>
      </c>
      <c r="E161" s="264"/>
      <c r="F161" s="264"/>
    </row>
    <row r="162" spans="1:6" ht="30">
      <c r="A162" s="265">
        <v>37841</v>
      </c>
      <c r="B162" s="284" t="s">
        <v>548</v>
      </c>
      <c r="C162" s="284"/>
      <c r="D162" s="271">
        <v>16</v>
      </c>
      <c r="E162" s="264"/>
      <c r="F162" s="264"/>
    </row>
    <row r="163" spans="1:6">
      <c r="A163" s="265">
        <v>37842</v>
      </c>
      <c r="B163" s="272" t="s">
        <v>209</v>
      </c>
      <c r="C163" s="272"/>
      <c r="D163" s="271">
        <v>4</v>
      </c>
      <c r="E163" s="264"/>
      <c r="F163" s="264"/>
    </row>
    <row r="164" spans="1:6" ht="45">
      <c r="A164" s="265">
        <v>37843</v>
      </c>
      <c r="B164" s="284" t="s">
        <v>549</v>
      </c>
      <c r="C164" s="284"/>
      <c r="D164" s="271">
        <v>2</v>
      </c>
      <c r="E164" s="264"/>
      <c r="F164" s="264"/>
    </row>
    <row r="165" spans="1:6">
      <c r="A165" s="265">
        <v>37844</v>
      </c>
      <c r="B165" s="272" t="s">
        <v>210</v>
      </c>
      <c r="C165" s="272"/>
      <c r="D165" s="271">
        <v>2</v>
      </c>
      <c r="E165" s="264"/>
      <c r="F165" s="264"/>
    </row>
    <row r="166" spans="1:6">
      <c r="A166" s="265">
        <v>37845</v>
      </c>
      <c r="B166" s="272" t="s">
        <v>211</v>
      </c>
      <c r="C166" s="272"/>
      <c r="D166" s="271">
        <v>1</v>
      </c>
      <c r="E166" s="264"/>
      <c r="F166" s="264"/>
    </row>
    <row r="167" spans="1:6">
      <c r="A167" s="258" t="s">
        <v>350</v>
      </c>
      <c r="B167" s="259" t="s">
        <v>212</v>
      </c>
      <c r="C167" s="259"/>
      <c r="D167" s="281"/>
      <c r="E167" s="282"/>
      <c r="F167" s="282"/>
    </row>
    <row r="168" spans="1:6">
      <c r="A168" s="265">
        <v>37865</v>
      </c>
      <c r="B168" s="272" t="s">
        <v>550</v>
      </c>
      <c r="C168" s="272"/>
      <c r="D168" s="284"/>
      <c r="E168" s="287"/>
      <c r="F168" s="287"/>
    </row>
    <row r="169" spans="1:6">
      <c r="A169" s="273" t="s">
        <v>213</v>
      </c>
      <c r="B169" s="272" t="s">
        <v>214</v>
      </c>
      <c r="C169" s="272"/>
      <c r="D169" s="271">
        <v>6</v>
      </c>
      <c r="E169" s="264"/>
      <c r="F169" s="264"/>
    </row>
    <row r="170" spans="1:6">
      <c r="A170" s="273" t="s">
        <v>215</v>
      </c>
      <c r="B170" s="272" t="s">
        <v>216</v>
      </c>
      <c r="C170" s="272"/>
      <c r="D170" s="271">
        <v>8</v>
      </c>
      <c r="E170" s="264"/>
      <c r="F170" s="264"/>
    </row>
    <row r="171" spans="1:6">
      <c r="A171" s="273" t="s">
        <v>217</v>
      </c>
      <c r="B171" s="272" t="s">
        <v>551</v>
      </c>
      <c r="C171" s="272"/>
      <c r="D171" s="271">
        <v>4</v>
      </c>
      <c r="E171" s="264"/>
      <c r="F171" s="264"/>
    </row>
    <row r="172" spans="1:6">
      <c r="A172" s="273" t="s">
        <v>218</v>
      </c>
      <c r="B172" s="272" t="s">
        <v>219</v>
      </c>
      <c r="C172" s="272"/>
      <c r="D172" s="271">
        <v>6</v>
      </c>
      <c r="E172" s="264"/>
      <c r="F172" s="264"/>
    </row>
    <row r="173" spans="1:6">
      <c r="A173" s="273" t="s">
        <v>552</v>
      </c>
      <c r="B173" s="272" t="s">
        <v>553</v>
      </c>
      <c r="C173" s="272"/>
      <c r="D173" s="271">
        <v>4</v>
      </c>
      <c r="E173" s="264"/>
      <c r="F173" s="264"/>
    </row>
    <row r="174" spans="1:6">
      <c r="A174" s="273" t="s">
        <v>554</v>
      </c>
      <c r="B174" s="272" t="s">
        <v>555</v>
      </c>
      <c r="C174" s="272"/>
      <c r="D174" s="271">
        <v>1</v>
      </c>
      <c r="E174" s="264"/>
      <c r="F174" s="264"/>
    </row>
    <row r="175" spans="1:6">
      <c r="A175" s="265">
        <v>37866</v>
      </c>
      <c r="B175" s="272" t="s">
        <v>556</v>
      </c>
      <c r="C175" s="272"/>
      <c r="D175" s="284"/>
      <c r="E175" s="287"/>
      <c r="F175" s="287"/>
    </row>
    <row r="176" spans="1:6">
      <c r="A176" s="273" t="s">
        <v>220</v>
      </c>
      <c r="B176" s="272" t="s">
        <v>557</v>
      </c>
      <c r="C176" s="272"/>
      <c r="D176" s="271">
        <v>8</v>
      </c>
      <c r="E176" s="264"/>
      <c r="F176" s="264"/>
    </row>
    <row r="177" spans="1:6">
      <c r="A177" s="273" t="s">
        <v>221</v>
      </c>
      <c r="B177" s="272" t="s">
        <v>558</v>
      </c>
      <c r="C177" s="272"/>
      <c r="D177" s="271">
        <v>6</v>
      </c>
      <c r="E177" s="264"/>
      <c r="F177" s="264"/>
    </row>
    <row r="178" spans="1:6">
      <c r="A178" s="273" t="s">
        <v>222</v>
      </c>
      <c r="B178" s="272" t="s">
        <v>559</v>
      </c>
      <c r="C178" s="272"/>
      <c r="D178" s="271">
        <v>6</v>
      </c>
      <c r="E178" s="264"/>
      <c r="F178" s="264"/>
    </row>
    <row r="179" spans="1:6" ht="17.100000000000001" customHeight="1">
      <c r="A179" s="273" t="s">
        <v>223</v>
      </c>
      <c r="B179" s="272" t="s">
        <v>560</v>
      </c>
      <c r="C179" s="272"/>
      <c r="D179" s="271">
        <v>4</v>
      </c>
      <c r="E179" s="264"/>
      <c r="F179" s="264"/>
    </row>
    <row r="180" spans="1:6">
      <c r="A180" s="265">
        <v>37867</v>
      </c>
      <c r="B180" s="272" t="s">
        <v>561</v>
      </c>
      <c r="C180" s="272"/>
      <c r="D180" s="284"/>
      <c r="E180" s="287"/>
      <c r="F180" s="287"/>
    </row>
    <row r="181" spans="1:6">
      <c r="A181" s="273" t="s">
        <v>224</v>
      </c>
      <c r="B181" s="272" t="s">
        <v>562</v>
      </c>
      <c r="C181" s="272"/>
      <c r="D181" s="271">
        <v>6</v>
      </c>
      <c r="E181" s="264"/>
      <c r="F181" s="264"/>
    </row>
    <row r="182" spans="1:6">
      <c r="A182" s="273" t="s">
        <v>225</v>
      </c>
      <c r="B182" s="272" t="s">
        <v>563</v>
      </c>
      <c r="C182" s="272"/>
      <c r="D182" s="271">
        <v>5</v>
      </c>
      <c r="E182" s="264"/>
      <c r="F182" s="264"/>
    </row>
    <row r="183" spans="1:6">
      <c r="A183" s="273" t="s">
        <v>226</v>
      </c>
      <c r="B183" s="272" t="s">
        <v>564</v>
      </c>
      <c r="C183" s="272"/>
      <c r="D183" s="271">
        <v>4</v>
      </c>
      <c r="E183" s="264"/>
      <c r="F183" s="264"/>
    </row>
    <row r="184" spans="1:6">
      <c r="A184" s="273" t="s">
        <v>227</v>
      </c>
      <c r="B184" s="272" t="s">
        <v>565</v>
      </c>
      <c r="C184" s="272"/>
      <c r="D184" s="271">
        <v>6</v>
      </c>
      <c r="E184" s="264"/>
      <c r="F184" s="264"/>
    </row>
    <row r="185" spans="1:6" ht="17.100000000000001" customHeight="1">
      <c r="A185" s="273" t="s">
        <v>228</v>
      </c>
      <c r="B185" s="272" t="s">
        <v>551</v>
      </c>
      <c r="C185" s="272"/>
      <c r="D185" s="271">
        <v>2</v>
      </c>
      <c r="E185" s="264"/>
      <c r="F185" s="264"/>
    </row>
    <row r="186" spans="1:6">
      <c r="A186" s="273" t="s">
        <v>229</v>
      </c>
      <c r="B186" s="272" t="s">
        <v>230</v>
      </c>
      <c r="C186" s="272"/>
      <c r="D186" s="271">
        <v>8</v>
      </c>
      <c r="E186" s="264"/>
      <c r="F186" s="264"/>
    </row>
    <row r="187" spans="1:6">
      <c r="A187" s="273" t="s">
        <v>231</v>
      </c>
      <c r="B187" s="272" t="s">
        <v>232</v>
      </c>
      <c r="C187" s="272"/>
      <c r="D187" s="271">
        <v>4</v>
      </c>
      <c r="E187" s="264"/>
      <c r="F187" s="264"/>
    </row>
    <row r="188" spans="1:6">
      <c r="A188" s="273" t="s">
        <v>566</v>
      </c>
      <c r="B188" s="272" t="s">
        <v>567</v>
      </c>
      <c r="C188" s="272"/>
      <c r="D188" s="271">
        <v>2</v>
      </c>
      <c r="E188" s="264"/>
      <c r="F188" s="264"/>
    </row>
    <row r="189" spans="1:6">
      <c r="A189" s="273" t="s">
        <v>568</v>
      </c>
      <c r="B189" s="272" t="s">
        <v>569</v>
      </c>
      <c r="C189" s="272"/>
      <c r="D189" s="271">
        <v>1</v>
      </c>
      <c r="E189" s="264"/>
      <c r="F189" s="264"/>
    </row>
    <row r="190" spans="1:6">
      <c r="A190" s="265">
        <v>37868</v>
      </c>
      <c r="B190" s="272" t="s">
        <v>570</v>
      </c>
      <c r="C190" s="272"/>
      <c r="D190" s="284"/>
      <c r="E190" s="287"/>
      <c r="F190" s="287"/>
    </row>
    <row r="191" spans="1:6">
      <c r="A191" s="273" t="s">
        <v>233</v>
      </c>
      <c r="B191" s="272" t="s">
        <v>234</v>
      </c>
      <c r="C191" s="272"/>
      <c r="D191" s="271">
        <v>8</v>
      </c>
      <c r="E191" s="264"/>
      <c r="F191" s="264"/>
    </row>
    <row r="192" spans="1:6">
      <c r="A192" s="273" t="s">
        <v>235</v>
      </c>
      <c r="B192" s="272" t="s">
        <v>236</v>
      </c>
      <c r="C192" s="272"/>
      <c r="D192" s="271">
        <v>6</v>
      </c>
      <c r="E192" s="264"/>
      <c r="F192" s="264"/>
    </row>
    <row r="193" spans="1:6">
      <c r="A193" s="273" t="s">
        <v>237</v>
      </c>
      <c r="B193" s="272" t="s">
        <v>238</v>
      </c>
      <c r="C193" s="272"/>
      <c r="D193" s="271">
        <v>2</v>
      </c>
      <c r="E193" s="264"/>
      <c r="F193" s="264"/>
    </row>
    <row r="194" spans="1:6">
      <c r="A194" s="273" t="s">
        <v>239</v>
      </c>
      <c r="B194" s="272" t="s">
        <v>571</v>
      </c>
      <c r="C194" s="272"/>
      <c r="D194" s="271">
        <v>8</v>
      </c>
      <c r="E194" s="264"/>
      <c r="F194" s="264"/>
    </row>
    <row r="195" spans="1:6">
      <c r="A195" s="273" t="s">
        <v>240</v>
      </c>
      <c r="B195" s="272" t="s">
        <v>241</v>
      </c>
      <c r="C195" s="272"/>
      <c r="D195" s="271">
        <v>4</v>
      </c>
      <c r="E195" s="264"/>
      <c r="F195" s="264"/>
    </row>
    <row r="196" spans="1:6">
      <c r="A196" s="273" t="s">
        <v>242</v>
      </c>
      <c r="B196" s="272" t="s">
        <v>572</v>
      </c>
      <c r="C196" s="272"/>
      <c r="D196" s="271">
        <v>4</v>
      </c>
      <c r="E196" s="264"/>
      <c r="F196" s="264"/>
    </row>
    <row r="197" spans="1:6">
      <c r="A197" s="273" t="s">
        <v>243</v>
      </c>
      <c r="B197" s="272" t="s">
        <v>573</v>
      </c>
      <c r="C197" s="272"/>
      <c r="D197" s="271">
        <v>6</v>
      </c>
      <c r="E197" s="264"/>
      <c r="F197" s="264"/>
    </row>
    <row r="198" spans="1:6">
      <c r="A198" s="265">
        <v>37869</v>
      </c>
      <c r="B198" s="272" t="s">
        <v>574</v>
      </c>
      <c r="C198" s="272"/>
      <c r="D198" s="284"/>
      <c r="E198" s="287"/>
      <c r="F198" s="287"/>
    </row>
    <row r="199" spans="1:6">
      <c r="A199" s="273" t="s">
        <v>244</v>
      </c>
      <c r="B199" s="272" t="s">
        <v>575</v>
      </c>
      <c r="C199" s="272"/>
      <c r="D199" s="271">
        <v>8</v>
      </c>
      <c r="E199" s="264"/>
      <c r="F199" s="264"/>
    </row>
    <row r="200" spans="1:6">
      <c r="A200" s="273" t="s">
        <v>245</v>
      </c>
      <c r="B200" s="272" t="s">
        <v>576</v>
      </c>
      <c r="C200" s="272"/>
      <c r="D200" s="271">
        <v>6</v>
      </c>
      <c r="E200" s="264"/>
      <c r="F200" s="264"/>
    </row>
    <row r="201" spans="1:6">
      <c r="A201" s="273" t="s">
        <v>246</v>
      </c>
      <c r="B201" s="272" t="s">
        <v>577</v>
      </c>
      <c r="C201" s="272"/>
      <c r="D201" s="271">
        <v>6</v>
      </c>
      <c r="E201" s="264"/>
      <c r="F201" s="264"/>
    </row>
    <row r="202" spans="1:6">
      <c r="A202" s="273" t="s">
        <v>247</v>
      </c>
      <c r="B202" s="272" t="s">
        <v>578</v>
      </c>
      <c r="C202" s="272"/>
      <c r="D202" s="271">
        <v>4</v>
      </c>
      <c r="E202" s="264"/>
      <c r="F202" s="264"/>
    </row>
    <row r="203" spans="1:6">
      <c r="A203" s="273" t="s">
        <v>248</v>
      </c>
      <c r="B203" s="272" t="s">
        <v>579</v>
      </c>
      <c r="C203" s="272"/>
      <c r="D203" s="271">
        <v>4</v>
      </c>
      <c r="E203" s="264"/>
      <c r="F203" s="264"/>
    </row>
    <row r="204" spans="1:6">
      <c r="A204" s="273" t="s">
        <v>249</v>
      </c>
      <c r="B204" s="272" t="s">
        <v>250</v>
      </c>
      <c r="C204" s="272"/>
      <c r="D204" s="271">
        <v>2</v>
      </c>
      <c r="E204" s="264"/>
      <c r="F204" s="264"/>
    </row>
    <row r="205" spans="1:6">
      <c r="A205" s="273" t="s">
        <v>580</v>
      </c>
      <c r="B205" s="272" t="s">
        <v>581</v>
      </c>
      <c r="C205" s="272"/>
      <c r="D205" s="271">
        <v>2</v>
      </c>
      <c r="E205" s="264"/>
      <c r="F205" s="264"/>
    </row>
    <row r="206" spans="1:6">
      <c r="A206" s="273" t="s">
        <v>582</v>
      </c>
      <c r="B206" s="272" t="s">
        <v>583</v>
      </c>
      <c r="C206" s="272"/>
      <c r="D206" s="271">
        <v>1</v>
      </c>
      <c r="E206" s="264"/>
      <c r="F206" s="264"/>
    </row>
    <row r="207" spans="1:6">
      <c r="A207" s="265">
        <v>37870</v>
      </c>
      <c r="B207" s="272" t="s">
        <v>584</v>
      </c>
      <c r="C207" s="272"/>
      <c r="D207" s="284"/>
      <c r="E207" s="287"/>
      <c r="F207" s="287"/>
    </row>
    <row r="208" spans="1:6">
      <c r="A208" s="273" t="s">
        <v>251</v>
      </c>
      <c r="B208" s="272" t="s">
        <v>252</v>
      </c>
      <c r="C208" s="272"/>
      <c r="D208" s="271">
        <v>4</v>
      </c>
      <c r="E208" s="264"/>
      <c r="F208" s="264"/>
    </row>
    <row r="209" spans="1:6">
      <c r="A209" s="273" t="s">
        <v>253</v>
      </c>
      <c r="B209" s="272" t="s">
        <v>254</v>
      </c>
      <c r="C209" s="272"/>
      <c r="D209" s="271">
        <v>2</v>
      </c>
      <c r="E209" s="264"/>
      <c r="F209" s="264"/>
    </row>
    <row r="210" spans="1:6">
      <c r="A210" s="273" t="s">
        <v>255</v>
      </c>
      <c r="B210" s="272" t="s">
        <v>585</v>
      </c>
      <c r="C210" s="272"/>
      <c r="D210" s="271">
        <v>4</v>
      </c>
      <c r="E210" s="264"/>
      <c r="F210" s="264"/>
    </row>
    <row r="211" spans="1:6">
      <c r="A211" s="273" t="s">
        <v>256</v>
      </c>
      <c r="B211" s="272" t="s">
        <v>257</v>
      </c>
      <c r="C211" s="272"/>
      <c r="D211" s="271">
        <v>2</v>
      </c>
      <c r="E211" s="264"/>
      <c r="F211" s="264"/>
    </row>
    <row r="212" spans="1:6">
      <c r="A212" s="273" t="s">
        <v>258</v>
      </c>
      <c r="B212" s="272" t="s">
        <v>586</v>
      </c>
      <c r="C212" s="272"/>
      <c r="D212" s="271">
        <v>4</v>
      </c>
      <c r="E212" s="264"/>
      <c r="F212" s="264"/>
    </row>
    <row r="213" spans="1:6">
      <c r="A213" s="273" t="s">
        <v>259</v>
      </c>
      <c r="B213" s="272" t="s">
        <v>260</v>
      </c>
      <c r="C213" s="272"/>
      <c r="D213" s="271">
        <v>2</v>
      </c>
      <c r="E213" s="264"/>
      <c r="F213" s="264"/>
    </row>
    <row r="214" spans="1:6">
      <c r="A214" s="265">
        <v>37871</v>
      </c>
      <c r="B214" s="558" t="s">
        <v>587</v>
      </c>
      <c r="C214" s="558"/>
      <c r="D214" s="284"/>
      <c r="E214" s="288"/>
      <c r="F214" s="288"/>
    </row>
    <row r="215" spans="1:6">
      <c r="A215" s="273" t="s">
        <v>261</v>
      </c>
      <c r="B215" s="272" t="s">
        <v>262</v>
      </c>
      <c r="C215" s="272"/>
      <c r="D215" s="271">
        <v>15</v>
      </c>
      <c r="E215" s="264"/>
      <c r="F215" s="264"/>
    </row>
    <row r="216" spans="1:6">
      <c r="A216" s="273" t="s">
        <v>263</v>
      </c>
      <c r="B216" s="558" t="s">
        <v>588</v>
      </c>
      <c r="C216" s="559"/>
      <c r="D216" s="271">
        <v>5</v>
      </c>
      <c r="E216" s="264"/>
      <c r="F216" s="264"/>
    </row>
    <row r="217" spans="1:6">
      <c r="A217" s="273" t="s">
        <v>264</v>
      </c>
      <c r="B217" s="272" t="s">
        <v>196</v>
      </c>
      <c r="C217" s="272"/>
      <c r="D217" s="271">
        <v>10</v>
      </c>
      <c r="E217" s="264"/>
      <c r="F217" s="264"/>
    </row>
    <row r="218" spans="1:6">
      <c r="A218" s="273" t="s">
        <v>589</v>
      </c>
      <c r="B218" s="272" t="s">
        <v>199</v>
      </c>
      <c r="C218" s="272"/>
      <c r="D218" s="271">
        <v>10</v>
      </c>
      <c r="E218" s="264"/>
      <c r="F218" s="264"/>
    </row>
    <row r="219" spans="1:6">
      <c r="A219" s="273" t="s">
        <v>590</v>
      </c>
      <c r="B219" s="272" t="s">
        <v>200</v>
      </c>
      <c r="C219" s="272"/>
      <c r="D219" s="271">
        <v>5</v>
      </c>
      <c r="E219" s="264"/>
      <c r="F219" s="264"/>
    </row>
    <row r="220" spans="1:6">
      <c r="A220" s="258" t="s">
        <v>351</v>
      </c>
      <c r="B220" s="259" t="s">
        <v>265</v>
      </c>
      <c r="C220" s="259"/>
      <c r="D220" s="281"/>
      <c r="E220" s="282"/>
      <c r="F220" s="282"/>
    </row>
    <row r="221" spans="1:6">
      <c r="A221" s="265">
        <v>37895</v>
      </c>
      <c r="B221" s="272" t="s">
        <v>266</v>
      </c>
      <c r="C221" s="272"/>
      <c r="D221" s="271">
        <v>30</v>
      </c>
      <c r="E221" s="264"/>
      <c r="F221" s="264"/>
    </row>
    <row r="222" spans="1:6">
      <c r="A222" s="265">
        <v>37896</v>
      </c>
      <c r="B222" s="272" t="s">
        <v>267</v>
      </c>
      <c r="C222" s="272"/>
      <c r="D222" s="271">
        <v>20</v>
      </c>
      <c r="E222" s="264"/>
      <c r="F222" s="264"/>
    </row>
    <row r="223" spans="1:6">
      <c r="A223" s="265">
        <v>37897</v>
      </c>
      <c r="B223" s="272" t="s">
        <v>268</v>
      </c>
      <c r="C223" s="272"/>
      <c r="D223" s="271">
        <v>15</v>
      </c>
      <c r="E223" s="264"/>
      <c r="F223" s="264"/>
    </row>
    <row r="224" spans="1:6">
      <c r="A224" s="265">
        <v>37898</v>
      </c>
      <c r="B224" s="558" t="s">
        <v>269</v>
      </c>
      <c r="C224" s="558"/>
      <c r="D224" s="271">
        <v>15</v>
      </c>
      <c r="E224" s="264"/>
      <c r="F224" s="264"/>
    </row>
    <row r="225" spans="1:6" ht="30">
      <c r="A225" s="265">
        <v>37899</v>
      </c>
      <c r="B225" s="284" t="s">
        <v>591</v>
      </c>
      <c r="C225" s="284"/>
      <c r="D225" s="271">
        <v>10</v>
      </c>
      <c r="E225" s="264"/>
      <c r="F225" s="264"/>
    </row>
    <row r="226" spans="1:6" ht="30">
      <c r="A226" s="265">
        <v>37900</v>
      </c>
      <c r="B226" s="272" t="s">
        <v>270</v>
      </c>
      <c r="C226" s="272"/>
      <c r="D226" s="271">
        <v>8</v>
      </c>
      <c r="E226" s="264"/>
      <c r="F226" s="264"/>
    </row>
    <row r="227" spans="1:6">
      <c r="A227" s="265">
        <v>37901</v>
      </c>
      <c r="B227" s="272" t="s">
        <v>271</v>
      </c>
      <c r="C227" s="284"/>
      <c r="D227" s="271">
        <v>8</v>
      </c>
      <c r="E227" s="264"/>
      <c r="F227" s="264"/>
    </row>
    <row r="228" spans="1:6">
      <c r="A228" s="258" t="s">
        <v>352</v>
      </c>
      <c r="B228" s="259" t="s">
        <v>592</v>
      </c>
      <c r="C228" s="259"/>
      <c r="D228" s="281"/>
      <c r="E228" s="282"/>
      <c r="F228" s="282"/>
    </row>
    <row r="229" spans="1:6" ht="30">
      <c r="A229" s="265">
        <v>37926</v>
      </c>
      <c r="B229" s="284" t="s">
        <v>593</v>
      </c>
      <c r="C229" s="284"/>
      <c r="D229" s="271">
        <v>5</v>
      </c>
      <c r="E229" s="264"/>
      <c r="F229" s="264"/>
    </row>
    <row r="230" spans="1:6">
      <c r="A230" s="265">
        <v>37927</v>
      </c>
      <c r="B230" s="272" t="s">
        <v>198</v>
      </c>
      <c r="C230" s="284"/>
      <c r="D230" s="271">
        <v>5</v>
      </c>
      <c r="E230" s="264"/>
      <c r="F230" s="264"/>
    </row>
    <row r="231" spans="1:6">
      <c r="A231" s="265">
        <v>37928</v>
      </c>
      <c r="B231" s="272" t="s">
        <v>594</v>
      </c>
      <c r="C231" s="272"/>
      <c r="D231" s="271">
        <v>2</v>
      </c>
      <c r="E231" s="264"/>
      <c r="F231" s="264"/>
    </row>
    <row r="232" spans="1:6">
      <c r="A232" s="265">
        <v>37929</v>
      </c>
      <c r="B232" s="272" t="s">
        <v>595</v>
      </c>
      <c r="C232" s="272"/>
      <c r="D232" s="271">
        <v>1</v>
      </c>
      <c r="E232" s="264"/>
      <c r="F232" s="264"/>
    </row>
    <row r="233" spans="1:6">
      <c r="A233" s="265">
        <v>37930</v>
      </c>
      <c r="B233" s="272" t="s">
        <v>596</v>
      </c>
      <c r="C233" s="272"/>
      <c r="D233" s="271">
        <v>2</v>
      </c>
      <c r="E233" s="264"/>
      <c r="F233" s="264"/>
    </row>
    <row r="234" spans="1:6">
      <c r="A234" s="265">
        <v>37931</v>
      </c>
      <c r="B234" s="272" t="s">
        <v>597</v>
      </c>
      <c r="C234" s="272"/>
      <c r="D234" s="271">
        <v>1</v>
      </c>
      <c r="E234" s="264"/>
      <c r="F234" s="264"/>
    </row>
    <row r="235" spans="1:6">
      <c r="A235" s="258" t="s">
        <v>353</v>
      </c>
      <c r="B235" s="259" t="s">
        <v>272</v>
      </c>
      <c r="C235" s="259"/>
      <c r="D235" s="281"/>
      <c r="E235" s="282"/>
      <c r="F235" s="282"/>
    </row>
    <row r="236" spans="1:6">
      <c r="A236" s="265">
        <v>37956</v>
      </c>
      <c r="B236" s="272" t="s">
        <v>202</v>
      </c>
      <c r="C236" s="272"/>
      <c r="D236" s="271">
        <v>8</v>
      </c>
      <c r="E236" s="264"/>
      <c r="F236" s="264"/>
    </row>
    <row r="237" spans="1:6" ht="30">
      <c r="A237" s="265">
        <v>37957</v>
      </c>
      <c r="B237" s="272" t="s">
        <v>203</v>
      </c>
      <c r="C237" s="272"/>
      <c r="D237" s="271">
        <v>5</v>
      </c>
      <c r="E237" s="264"/>
      <c r="F237" s="264"/>
    </row>
    <row r="238" spans="1:6">
      <c r="A238" s="265">
        <v>37958</v>
      </c>
      <c r="B238" s="272" t="s">
        <v>204</v>
      </c>
      <c r="C238" s="272"/>
      <c r="D238" s="271">
        <v>4</v>
      </c>
      <c r="E238" s="264"/>
      <c r="F238" s="264"/>
    </row>
    <row r="239" spans="1:6" ht="30">
      <c r="A239" s="265">
        <v>37959</v>
      </c>
      <c r="B239" s="272" t="s">
        <v>205</v>
      </c>
      <c r="C239" s="272"/>
      <c r="D239" s="271">
        <v>3</v>
      </c>
      <c r="E239" s="264"/>
      <c r="F239" s="264"/>
    </row>
    <row r="240" spans="1:6" ht="30">
      <c r="A240" s="265">
        <v>37960</v>
      </c>
      <c r="B240" s="272" t="s">
        <v>206</v>
      </c>
      <c r="C240" s="272"/>
      <c r="D240" s="271">
        <v>4</v>
      </c>
      <c r="E240" s="264"/>
      <c r="F240" s="264"/>
    </row>
    <row r="241" spans="1:6">
      <c r="A241" s="265">
        <v>37961</v>
      </c>
      <c r="B241" s="558" t="s">
        <v>207</v>
      </c>
      <c r="C241" s="558"/>
      <c r="D241" s="271">
        <v>3</v>
      </c>
      <c r="E241" s="277"/>
      <c r="F241" s="277"/>
    </row>
    <row r="242" spans="1:6">
      <c r="A242" s="265">
        <v>37962</v>
      </c>
      <c r="B242" s="272" t="s">
        <v>208</v>
      </c>
      <c r="C242" s="272"/>
      <c r="D242" s="271">
        <v>3</v>
      </c>
      <c r="E242" s="264"/>
      <c r="F242" s="264"/>
    </row>
    <row r="243" spans="1:6">
      <c r="A243" s="265">
        <v>37963</v>
      </c>
      <c r="B243" s="272" t="s">
        <v>598</v>
      </c>
      <c r="C243" s="272"/>
      <c r="D243" s="271">
        <v>4</v>
      </c>
      <c r="E243" s="264"/>
      <c r="F243" s="264"/>
    </row>
    <row r="244" spans="1:6">
      <c r="A244" s="265">
        <v>37964</v>
      </c>
      <c r="B244" s="272" t="s">
        <v>599</v>
      </c>
      <c r="C244" s="272"/>
      <c r="D244" s="271">
        <v>2</v>
      </c>
      <c r="E244" s="264"/>
      <c r="F244" s="264"/>
    </row>
    <row r="245" spans="1:6">
      <c r="A245" s="265">
        <v>37965</v>
      </c>
      <c r="B245" s="272" t="s">
        <v>600</v>
      </c>
      <c r="C245" s="272"/>
      <c r="D245" s="271">
        <v>1</v>
      </c>
      <c r="E245" s="264"/>
      <c r="F245" s="264"/>
    </row>
    <row r="246" spans="1:6">
      <c r="A246" s="265">
        <v>37966</v>
      </c>
      <c r="B246" s="272" t="s">
        <v>601</v>
      </c>
      <c r="C246" s="272"/>
      <c r="D246" s="290">
        <v>0.5</v>
      </c>
      <c r="E246" s="291"/>
      <c r="F246" s="291"/>
    </row>
    <row r="247" spans="1:6" ht="30">
      <c r="A247" s="265">
        <v>37967</v>
      </c>
      <c r="B247" s="284" t="s">
        <v>602</v>
      </c>
      <c r="C247" s="284"/>
      <c r="D247" s="292">
        <v>0.75</v>
      </c>
      <c r="E247" s="293"/>
      <c r="F247" s="293"/>
    </row>
    <row r="248" spans="1:6" ht="30">
      <c r="A248" s="265">
        <v>37968</v>
      </c>
      <c r="B248" s="284" t="s">
        <v>603</v>
      </c>
      <c r="C248" s="284"/>
      <c r="D248" s="292">
        <v>0.25</v>
      </c>
      <c r="E248" s="293"/>
      <c r="F248" s="293"/>
    </row>
    <row r="249" spans="1:6">
      <c r="A249" s="265">
        <v>37969</v>
      </c>
      <c r="B249" s="558" t="s">
        <v>604</v>
      </c>
      <c r="C249" s="559"/>
      <c r="D249" s="292">
        <v>0.75</v>
      </c>
      <c r="E249" s="293"/>
      <c r="F249" s="293"/>
    </row>
    <row r="250" spans="1:6">
      <c r="A250" s="265">
        <v>37970</v>
      </c>
      <c r="B250" s="558" t="s">
        <v>605</v>
      </c>
      <c r="C250" s="558"/>
      <c r="D250" s="290">
        <v>0.5</v>
      </c>
      <c r="E250" s="291"/>
      <c r="F250" s="291"/>
    </row>
    <row r="251" spans="1:6">
      <c r="A251" s="265">
        <v>37971</v>
      </c>
      <c r="B251" s="558" t="s">
        <v>606</v>
      </c>
      <c r="C251" s="559"/>
      <c r="D251" s="290">
        <v>0.5</v>
      </c>
      <c r="E251" s="291"/>
      <c r="F251" s="291"/>
    </row>
    <row r="252" spans="1:6">
      <c r="A252" s="265">
        <v>37972</v>
      </c>
      <c r="B252" s="272" t="s">
        <v>607</v>
      </c>
      <c r="C252" s="284"/>
      <c r="D252" s="292">
        <v>0.25</v>
      </c>
      <c r="E252" s="293"/>
      <c r="F252" s="293"/>
    </row>
    <row r="253" spans="1:6" ht="30">
      <c r="A253" s="265">
        <v>37973</v>
      </c>
      <c r="B253" s="284" t="s">
        <v>608</v>
      </c>
      <c r="C253" s="284"/>
      <c r="D253" s="290">
        <v>0.5</v>
      </c>
      <c r="E253" s="291"/>
      <c r="F253" s="291"/>
    </row>
    <row r="254" spans="1:6">
      <c r="A254" s="265">
        <v>37974</v>
      </c>
      <c r="B254" s="272" t="s">
        <v>609</v>
      </c>
      <c r="C254" s="272"/>
      <c r="D254" s="271">
        <v>3</v>
      </c>
      <c r="E254" s="264"/>
      <c r="F254" s="264"/>
    </row>
    <row r="255" spans="1:6">
      <c r="A255" s="258" t="s">
        <v>354</v>
      </c>
      <c r="B255" s="259" t="s">
        <v>273</v>
      </c>
      <c r="C255" s="259"/>
      <c r="D255" s="281"/>
      <c r="E255" s="282"/>
      <c r="F255" s="282"/>
    </row>
    <row r="256" spans="1:6">
      <c r="A256" s="273" t="s">
        <v>274</v>
      </c>
      <c r="B256" s="272" t="s">
        <v>550</v>
      </c>
      <c r="C256" s="272"/>
      <c r="D256" s="284"/>
      <c r="E256" s="287"/>
      <c r="F256" s="287"/>
    </row>
    <row r="257" spans="1:6">
      <c r="A257" s="273" t="s">
        <v>275</v>
      </c>
      <c r="B257" s="272" t="s">
        <v>214</v>
      </c>
      <c r="C257" s="272"/>
      <c r="D257" s="271">
        <v>4</v>
      </c>
      <c r="E257" s="264"/>
      <c r="F257" s="264"/>
    </row>
    <row r="258" spans="1:6">
      <c r="A258" s="273" t="s">
        <v>276</v>
      </c>
      <c r="B258" s="272" t="s">
        <v>216</v>
      </c>
      <c r="C258" s="272"/>
      <c r="D258" s="271">
        <v>6</v>
      </c>
      <c r="E258" s="264"/>
      <c r="F258" s="264"/>
    </row>
    <row r="259" spans="1:6">
      <c r="A259" s="273" t="s">
        <v>277</v>
      </c>
      <c r="B259" s="272" t="s">
        <v>551</v>
      </c>
      <c r="C259" s="272"/>
      <c r="D259" s="271">
        <v>3</v>
      </c>
      <c r="E259" s="264"/>
      <c r="F259" s="264"/>
    </row>
    <row r="260" spans="1:6">
      <c r="A260" s="273" t="s">
        <v>278</v>
      </c>
      <c r="B260" s="272" t="s">
        <v>219</v>
      </c>
      <c r="C260" s="272"/>
      <c r="D260" s="271">
        <v>4</v>
      </c>
      <c r="E260" s="264"/>
      <c r="F260" s="264"/>
    </row>
    <row r="261" spans="1:6">
      <c r="A261" s="273" t="s">
        <v>610</v>
      </c>
      <c r="B261" s="272" t="s">
        <v>553</v>
      </c>
      <c r="C261" s="272"/>
      <c r="D261" s="271">
        <v>3</v>
      </c>
      <c r="E261" s="264"/>
      <c r="F261" s="264"/>
    </row>
    <row r="262" spans="1:6">
      <c r="A262" s="273" t="s">
        <v>611</v>
      </c>
      <c r="B262" s="272" t="s">
        <v>555</v>
      </c>
      <c r="C262" s="272"/>
      <c r="D262" s="290">
        <v>0.5</v>
      </c>
      <c r="E262" s="291"/>
      <c r="F262" s="291"/>
    </row>
    <row r="263" spans="1:6">
      <c r="A263" s="273" t="s">
        <v>279</v>
      </c>
      <c r="B263" s="272" t="s">
        <v>556</v>
      </c>
      <c r="C263" s="272"/>
      <c r="D263" s="284"/>
      <c r="E263" s="287"/>
      <c r="F263" s="287"/>
    </row>
    <row r="264" spans="1:6">
      <c r="A264" s="273" t="s">
        <v>280</v>
      </c>
      <c r="B264" s="272" t="s">
        <v>557</v>
      </c>
      <c r="C264" s="272"/>
      <c r="D264" s="271">
        <v>6</v>
      </c>
      <c r="E264" s="264"/>
      <c r="F264" s="264"/>
    </row>
    <row r="265" spans="1:6">
      <c r="A265" s="273" t="s">
        <v>281</v>
      </c>
      <c r="B265" s="272" t="s">
        <v>558</v>
      </c>
      <c r="C265" s="272"/>
      <c r="D265" s="271">
        <v>5</v>
      </c>
      <c r="E265" s="264"/>
      <c r="F265" s="264"/>
    </row>
    <row r="266" spans="1:6">
      <c r="A266" s="273" t="s">
        <v>282</v>
      </c>
      <c r="B266" s="272" t="s">
        <v>559</v>
      </c>
      <c r="C266" s="272"/>
      <c r="D266" s="271">
        <v>5</v>
      </c>
      <c r="E266" s="264"/>
      <c r="F266" s="264"/>
    </row>
    <row r="267" spans="1:6">
      <c r="A267" s="273" t="s">
        <v>283</v>
      </c>
      <c r="B267" s="272" t="s">
        <v>560</v>
      </c>
      <c r="C267" s="272"/>
      <c r="D267" s="271">
        <v>3</v>
      </c>
      <c r="E267" s="264"/>
      <c r="F267" s="264"/>
    </row>
    <row r="268" spans="1:6">
      <c r="A268" s="273" t="s">
        <v>284</v>
      </c>
      <c r="B268" s="272" t="s">
        <v>561</v>
      </c>
      <c r="C268" s="272"/>
      <c r="D268" s="284"/>
      <c r="E268" s="287"/>
      <c r="F268" s="287"/>
    </row>
    <row r="269" spans="1:6">
      <c r="A269" s="273" t="s">
        <v>285</v>
      </c>
      <c r="B269" s="272" t="s">
        <v>562</v>
      </c>
      <c r="C269" s="272"/>
      <c r="D269" s="271">
        <v>5</v>
      </c>
      <c r="E269" s="264"/>
      <c r="F269" s="264"/>
    </row>
    <row r="270" spans="1:6">
      <c r="A270" s="273" t="s">
        <v>286</v>
      </c>
      <c r="B270" s="272" t="s">
        <v>563</v>
      </c>
      <c r="C270" s="272"/>
      <c r="D270" s="271">
        <v>4</v>
      </c>
      <c r="E270" s="264"/>
      <c r="F270" s="264"/>
    </row>
    <row r="271" spans="1:6">
      <c r="A271" s="273" t="s">
        <v>287</v>
      </c>
      <c r="B271" s="272" t="s">
        <v>564</v>
      </c>
      <c r="C271" s="272"/>
      <c r="D271" s="271">
        <v>3</v>
      </c>
      <c r="E271" s="264"/>
      <c r="F271" s="264"/>
    </row>
    <row r="272" spans="1:6">
      <c r="A272" s="273" t="s">
        <v>288</v>
      </c>
      <c r="B272" s="272" t="s">
        <v>565</v>
      </c>
      <c r="C272" s="272"/>
      <c r="D272" s="271">
        <v>4</v>
      </c>
      <c r="E272" s="264"/>
      <c r="F272" s="264"/>
    </row>
    <row r="273" spans="1:6">
      <c r="A273" s="273" t="s">
        <v>289</v>
      </c>
      <c r="B273" s="272" t="s">
        <v>551</v>
      </c>
      <c r="C273" s="272"/>
      <c r="D273" s="271">
        <v>1</v>
      </c>
      <c r="E273" s="264"/>
      <c r="F273" s="264"/>
    </row>
    <row r="274" spans="1:6">
      <c r="A274" s="273" t="s">
        <v>290</v>
      </c>
      <c r="B274" s="272" t="s">
        <v>230</v>
      </c>
      <c r="C274" s="272"/>
      <c r="D274" s="271">
        <v>6</v>
      </c>
      <c r="E274" s="264"/>
      <c r="F274" s="264"/>
    </row>
    <row r="275" spans="1:6">
      <c r="A275" s="273" t="s">
        <v>291</v>
      </c>
      <c r="B275" s="272" t="s">
        <v>612</v>
      </c>
      <c r="C275" s="272"/>
      <c r="D275" s="271">
        <v>3</v>
      </c>
      <c r="E275" s="264"/>
      <c r="F275" s="264"/>
    </row>
    <row r="276" spans="1:6">
      <c r="A276" s="273" t="s">
        <v>613</v>
      </c>
      <c r="B276" s="272" t="s">
        <v>567</v>
      </c>
      <c r="C276" s="272"/>
      <c r="D276" s="271">
        <v>1</v>
      </c>
      <c r="E276" s="264"/>
      <c r="F276" s="264"/>
    </row>
    <row r="277" spans="1:6">
      <c r="A277" s="273" t="s">
        <v>614</v>
      </c>
      <c r="B277" s="272" t="s">
        <v>615</v>
      </c>
      <c r="C277" s="272"/>
      <c r="D277" s="292">
        <v>0.75</v>
      </c>
      <c r="E277" s="293"/>
      <c r="F277" s="293"/>
    </row>
    <row r="278" spans="1:6">
      <c r="A278" s="273" t="s">
        <v>292</v>
      </c>
      <c r="B278" s="272" t="s">
        <v>570</v>
      </c>
      <c r="C278" s="272"/>
      <c r="D278" s="284"/>
      <c r="E278" s="287"/>
      <c r="F278" s="287"/>
    </row>
    <row r="279" spans="1:6">
      <c r="A279" s="273" t="s">
        <v>293</v>
      </c>
      <c r="B279" s="272" t="s">
        <v>234</v>
      </c>
      <c r="C279" s="272"/>
      <c r="D279" s="271">
        <v>4</v>
      </c>
      <c r="E279" s="264"/>
      <c r="F279" s="264"/>
    </row>
    <row r="280" spans="1:6">
      <c r="A280" s="273" t="s">
        <v>294</v>
      </c>
      <c r="B280" s="272" t="s">
        <v>236</v>
      </c>
      <c r="C280" s="272"/>
      <c r="D280" s="271">
        <v>3</v>
      </c>
      <c r="E280" s="264"/>
      <c r="F280" s="264"/>
    </row>
    <row r="281" spans="1:6">
      <c r="A281" s="273" t="s">
        <v>295</v>
      </c>
      <c r="B281" s="272" t="s">
        <v>238</v>
      </c>
      <c r="C281" s="272"/>
      <c r="D281" s="271">
        <v>1</v>
      </c>
      <c r="E281" s="264"/>
      <c r="F281" s="264"/>
    </row>
    <row r="282" spans="1:6">
      <c r="A282" s="273" t="s">
        <v>296</v>
      </c>
      <c r="B282" s="272" t="s">
        <v>571</v>
      </c>
      <c r="C282" s="272"/>
      <c r="D282" s="271">
        <v>4</v>
      </c>
      <c r="E282" s="264"/>
      <c r="F282" s="264"/>
    </row>
    <row r="283" spans="1:6">
      <c r="A283" s="273" t="s">
        <v>297</v>
      </c>
      <c r="B283" s="272" t="s">
        <v>241</v>
      </c>
      <c r="C283" s="272"/>
      <c r="D283" s="271">
        <v>2</v>
      </c>
      <c r="E283" s="264"/>
      <c r="F283" s="264"/>
    </row>
    <row r="284" spans="1:6">
      <c r="A284" s="273" t="s">
        <v>298</v>
      </c>
      <c r="B284" s="272" t="s">
        <v>572</v>
      </c>
      <c r="C284" s="272"/>
      <c r="D284" s="271">
        <v>2</v>
      </c>
      <c r="E284" s="264"/>
      <c r="F284" s="264"/>
    </row>
    <row r="285" spans="1:6">
      <c r="A285" s="273" t="s">
        <v>299</v>
      </c>
      <c r="B285" s="272" t="s">
        <v>573</v>
      </c>
      <c r="C285" s="272"/>
      <c r="D285" s="271">
        <v>3</v>
      </c>
      <c r="E285" s="264"/>
      <c r="F285" s="264"/>
    </row>
    <row r="286" spans="1:6">
      <c r="A286" s="273" t="s">
        <v>300</v>
      </c>
      <c r="B286" s="272" t="s">
        <v>574</v>
      </c>
      <c r="C286" s="272"/>
      <c r="D286" s="284"/>
      <c r="E286" s="287"/>
      <c r="F286" s="287"/>
    </row>
    <row r="287" spans="1:6">
      <c r="A287" s="273" t="s">
        <v>301</v>
      </c>
      <c r="B287" s="272" t="s">
        <v>575</v>
      </c>
      <c r="C287" s="272"/>
      <c r="D287" s="271">
        <v>4</v>
      </c>
      <c r="E287" s="264"/>
      <c r="F287" s="264"/>
    </row>
    <row r="288" spans="1:6">
      <c r="A288" s="273" t="s">
        <v>302</v>
      </c>
      <c r="B288" s="272" t="s">
        <v>576</v>
      </c>
      <c r="C288" s="272"/>
      <c r="D288" s="271">
        <v>3</v>
      </c>
      <c r="E288" s="264"/>
      <c r="F288" s="264"/>
    </row>
    <row r="289" spans="1:6">
      <c r="A289" s="273" t="s">
        <v>303</v>
      </c>
      <c r="B289" s="272" t="s">
        <v>577</v>
      </c>
      <c r="C289" s="272"/>
      <c r="D289" s="271">
        <v>3</v>
      </c>
      <c r="E289" s="264"/>
      <c r="F289" s="264"/>
    </row>
    <row r="290" spans="1:6">
      <c r="A290" s="273" t="s">
        <v>304</v>
      </c>
      <c r="B290" s="272" t="s">
        <v>578</v>
      </c>
      <c r="C290" s="272"/>
      <c r="D290" s="271">
        <v>2</v>
      </c>
      <c r="E290" s="264"/>
      <c r="F290" s="264"/>
    </row>
    <row r="291" spans="1:6">
      <c r="A291" s="273" t="s">
        <v>305</v>
      </c>
      <c r="B291" s="272" t="s">
        <v>579</v>
      </c>
      <c r="C291" s="272"/>
      <c r="D291" s="271">
        <v>2</v>
      </c>
      <c r="E291" s="264"/>
      <c r="F291" s="264"/>
    </row>
    <row r="292" spans="1:6">
      <c r="A292" s="273" t="s">
        <v>616</v>
      </c>
      <c r="B292" s="272" t="s">
        <v>250</v>
      </c>
      <c r="C292" s="272"/>
      <c r="D292" s="271">
        <v>1</v>
      </c>
      <c r="E292" s="264"/>
      <c r="F292" s="264"/>
    </row>
    <row r="293" spans="1:6">
      <c r="A293" s="273" t="s">
        <v>617</v>
      </c>
      <c r="B293" s="272" t="s">
        <v>581</v>
      </c>
      <c r="C293" s="272"/>
      <c r="D293" s="271">
        <v>1</v>
      </c>
      <c r="E293" s="264"/>
      <c r="F293" s="264"/>
    </row>
    <row r="294" spans="1:6">
      <c r="A294" s="273" t="s">
        <v>618</v>
      </c>
      <c r="B294" s="272" t="s">
        <v>583</v>
      </c>
      <c r="C294" s="272"/>
      <c r="D294" s="290">
        <v>0.5</v>
      </c>
      <c r="E294" s="291"/>
      <c r="F294" s="291"/>
    </row>
    <row r="295" spans="1:6">
      <c r="A295" s="273" t="s">
        <v>306</v>
      </c>
      <c r="B295" s="272" t="s">
        <v>584</v>
      </c>
      <c r="C295" s="272"/>
      <c r="D295" s="284"/>
      <c r="E295" s="287"/>
      <c r="F295" s="287"/>
    </row>
    <row r="296" spans="1:6">
      <c r="A296" s="273" t="s">
        <v>307</v>
      </c>
      <c r="B296" s="272" t="s">
        <v>252</v>
      </c>
      <c r="C296" s="272"/>
      <c r="D296" s="271">
        <v>2</v>
      </c>
      <c r="E296" s="264"/>
      <c r="F296" s="264"/>
    </row>
    <row r="297" spans="1:6">
      <c r="A297" s="273" t="s">
        <v>308</v>
      </c>
      <c r="B297" s="272" t="s">
        <v>254</v>
      </c>
      <c r="C297" s="272"/>
      <c r="D297" s="271">
        <v>1</v>
      </c>
      <c r="E297" s="264"/>
      <c r="F297" s="264"/>
    </row>
    <row r="298" spans="1:6">
      <c r="A298" s="273" t="s">
        <v>309</v>
      </c>
      <c r="B298" s="272" t="s">
        <v>585</v>
      </c>
      <c r="C298" s="272"/>
      <c r="D298" s="271">
        <v>2</v>
      </c>
      <c r="E298" s="264"/>
      <c r="F298" s="264"/>
    </row>
    <row r="299" spans="1:6">
      <c r="A299" s="273" t="s">
        <v>310</v>
      </c>
      <c r="B299" s="272" t="s">
        <v>257</v>
      </c>
      <c r="C299" s="272"/>
      <c r="D299" s="271">
        <v>1</v>
      </c>
      <c r="E299" s="264"/>
      <c r="F299" s="264"/>
    </row>
    <row r="300" spans="1:6">
      <c r="A300" s="273" t="s">
        <v>311</v>
      </c>
      <c r="B300" s="272" t="s">
        <v>586</v>
      </c>
      <c r="C300" s="272"/>
      <c r="D300" s="271">
        <v>2</v>
      </c>
      <c r="E300" s="264"/>
      <c r="F300" s="264"/>
    </row>
    <row r="301" spans="1:6">
      <c r="A301" s="273" t="s">
        <v>312</v>
      </c>
      <c r="B301" s="272" t="s">
        <v>260</v>
      </c>
      <c r="C301" s="272"/>
      <c r="D301" s="271">
        <v>1</v>
      </c>
      <c r="E301" s="264"/>
      <c r="F301" s="264"/>
    </row>
    <row r="302" spans="1:6">
      <c r="A302" s="273" t="s">
        <v>313</v>
      </c>
      <c r="B302" s="558" t="s">
        <v>587</v>
      </c>
      <c r="C302" s="558"/>
      <c r="D302" s="284"/>
      <c r="E302" s="288"/>
      <c r="F302" s="288"/>
    </row>
    <row r="303" spans="1:6">
      <c r="A303" s="273" t="s">
        <v>314</v>
      </c>
      <c r="B303" s="272" t="s">
        <v>262</v>
      </c>
      <c r="C303" s="272"/>
      <c r="D303" s="271">
        <v>8</v>
      </c>
      <c r="E303" s="264"/>
      <c r="F303" s="264"/>
    </row>
    <row r="304" spans="1:6">
      <c r="A304" s="273" t="s">
        <v>315</v>
      </c>
      <c r="B304" s="272" t="s">
        <v>588</v>
      </c>
      <c r="C304" s="284"/>
      <c r="D304" s="271">
        <v>3</v>
      </c>
      <c r="E304" s="264"/>
      <c r="F304" s="264"/>
    </row>
    <row r="305" spans="1:6">
      <c r="A305" s="273" t="s">
        <v>316</v>
      </c>
      <c r="B305" s="272" t="s">
        <v>196</v>
      </c>
      <c r="C305" s="272"/>
      <c r="D305" s="271">
        <v>5</v>
      </c>
      <c r="E305" s="264"/>
      <c r="F305" s="264"/>
    </row>
    <row r="306" spans="1:6">
      <c r="A306" s="273" t="s">
        <v>317</v>
      </c>
      <c r="B306" s="272" t="s">
        <v>199</v>
      </c>
      <c r="C306" s="272"/>
      <c r="D306" s="271">
        <v>5</v>
      </c>
      <c r="E306" s="264"/>
      <c r="F306" s="264"/>
    </row>
    <row r="307" spans="1:6">
      <c r="A307" s="273" t="s">
        <v>619</v>
      </c>
      <c r="B307" s="272" t="s">
        <v>200</v>
      </c>
      <c r="C307" s="272"/>
      <c r="D307" s="271">
        <v>2</v>
      </c>
      <c r="E307" s="264"/>
      <c r="F307" s="264"/>
    </row>
    <row r="308" spans="1:6">
      <c r="A308" s="258" t="s">
        <v>355</v>
      </c>
      <c r="B308" s="259" t="s">
        <v>318</v>
      </c>
      <c r="C308" s="259"/>
      <c r="D308" s="281"/>
      <c r="E308" s="282"/>
      <c r="F308" s="282"/>
    </row>
    <row r="309" spans="1:6">
      <c r="A309" s="273" t="s">
        <v>319</v>
      </c>
      <c r="B309" s="272" t="s">
        <v>320</v>
      </c>
      <c r="C309" s="272"/>
      <c r="D309" s="271">
        <v>20</v>
      </c>
      <c r="E309" s="264"/>
      <c r="F309" s="264"/>
    </row>
    <row r="310" spans="1:6">
      <c r="A310" s="273" t="s">
        <v>321</v>
      </c>
      <c r="B310" s="272" t="s">
        <v>322</v>
      </c>
      <c r="C310" s="272"/>
      <c r="D310" s="271">
        <v>8</v>
      </c>
      <c r="E310" s="264"/>
      <c r="F310" s="264"/>
    </row>
    <row r="311" spans="1:6">
      <c r="A311" s="273" t="s">
        <v>323</v>
      </c>
      <c r="B311" s="272" t="s">
        <v>324</v>
      </c>
      <c r="C311" s="272"/>
      <c r="D311" s="271">
        <v>5</v>
      </c>
      <c r="E311" s="264"/>
      <c r="F311" s="264"/>
    </row>
    <row r="312" spans="1:6">
      <c r="A312" s="273" t="s">
        <v>325</v>
      </c>
      <c r="B312" s="272" t="s">
        <v>326</v>
      </c>
      <c r="C312" s="272"/>
      <c r="D312" s="271">
        <v>5</v>
      </c>
      <c r="E312" s="264"/>
      <c r="F312" s="264"/>
    </row>
    <row r="313" spans="1:6">
      <c r="A313" s="273" t="s">
        <v>327</v>
      </c>
      <c r="B313" s="272" t="s">
        <v>328</v>
      </c>
      <c r="C313" s="272"/>
      <c r="D313" s="271">
        <v>4</v>
      </c>
      <c r="E313" s="264"/>
      <c r="F313" s="264"/>
    </row>
    <row r="314" spans="1:6" ht="30">
      <c r="A314" s="273" t="s">
        <v>620</v>
      </c>
      <c r="B314" s="272" t="s">
        <v>621</v>
      </c>
      <c r="C314" s="272"/>
      <c r="D314" s="271">
        <v>3</v>
      </c>
      <c r="E314" s="264"/>
      <c r="F314" s="264"/>
    </row>
    <row r="315" spans="1:6">
      <c r="A315" s="273" t="s">
        <v>622</v>
      </c>
      <c r="B315" s="272" t="s">
        <v>623</v>
      </c>
      <c r="C315" s="272"/>
      <c r="D315" s="271">
        <v>3</v>
      </c>
      <c r="E315" s="264"/>
      <c r="F315" s="264"/>
    </row>
    <row r="316" spans="1:6">
      <c r="A316" s="258" t="s">
        <v>624</v>
      </c>
      <c r="B316" s="259" t="s">
        <v>329</v>
      </c>
      <c r="C316" s="259"/>
      <c r="D316" s="281"/>
      <c r="E316" s="282"/>
      <c r="F316" s="282"/>
    </row>
    <row r="317" spans="1:6">
      <c r="A317" s="273" t="s">
        <v>330</v>
      </c>
      <c r="B317" s="272" t="s">
        <v>331</v>
      </c>
      <c r="C317" s="272"/>
      <c r="D317" s="271">
        <v>5</v>
      </c>
      <c r="E317" s="264"/>
      <c r="F317" s="264"/>
    </row>
    <row r="318" spans="1:6">
      <c r="A318" s="273" t="s">
        <v>625</v>
      </c>
      <c r="B318" s="272" t="s">
        <v>626</v>
      </c>
      <c r="C318" s="272"/>
      <c r="D318" s="271">
        <v>5</v>
      </c>
      <c r="E318" s="264"/>
      <c r="F318" s="264"/>
    </row>
    <row r="319" spans="1:6">
      <c r="A319" s="273" t="s">
        <v>332</v>
      </c>
      <c r="B319" s="272" t="s">
        <v>333</v>
      </c>
      <c r="C319" s="272"/>
      <c r="D319" s="271">
        <v>3</v>
      </c>
      <c r="E319" s="264"/>
      <c r="F319" s="264"/>
    </row>
    <row r="320" spans="1:6">
      <c r="A320" s="273" t="s">
        <v>627</v>
      </c>
      <c r="B320" s="272" t="s">
        <v>628</v>
      </c>
      <c r="C320" s="272"/>
      <c r="D320" s="271">
        <v>3</v>
      </c>
      <c r="E320" s="264"/>
      <c r="F320" s="264"/>
    </row>
  </sheetData>
  <mergeCells count="40">
    <mergeCell ref="B38:C38"/>
    <mergeCell ref="B42:C42"/>
    <mergeCell ref="B47:C47"/>
    <mergeCell ref="B51:C51"/>
    <mergeCell ref="B55:C55"/>
    <mergeCell ref="B17:C17"/>
    <mergeCell ref="B22:C22"/>
    <mergeCell ref="B26:C26"/>
    <mergeCell ref="B30:C30"/>
    <mergeCell ref="B34:C34"/>
    <mergeCell ref="E1:E2"/>
    <mergeCell ref="B3:C3"/>
    <mergeCell ref="B8:C8"/>
    <mergeCell ref="B9:C9"/>
    <mergeCell ref="B13:C13"/>
    <mergeCell ref="D1:D2"/>
    <mergeCell ref="B134:C134"/>
    <mergeCell ref="B79:C79"/>
    <mergeCell ref="B83:C83"/>
    <mergeCell ref="B59:C59"/>
    <mergeCell ref="B63:C63"/>
    <mergeCell ref="B67:C67"/>
    <mergeCell ref="B71:C71"/>
    <mergeCell ref="B75:C75"/>
    <mergeCell ref="B88:C88"/>
    <mergeCell ref="B93:C93"/>
    <mergeCell ref="B98:C98"/>
    <mergeCell ref="B103:C103"/>
    <mergeCell ref="B108:C108"/>
    <mergeCell ref="B113:C113"/>
    <mergeCell ref="B118:C118"/>
    <mergeCell ref="B249:C249"/>
    <mergeCell ref="B250:C250"/>
    <mergeCell ref="B251:C251"/>
    <mergeCell ref="B302:C302"/>
    <mergeCell ref="B144:C144"/>
    <mergeCell ref="B214:C214"/>
    <mergeCell ref="B216:C216"/>
    <mergeCell ref="B224:C224"/>
    <mergeCell ref="B241:C241"/>
  </mergeCells>
  <phoneticPr fontId="2" type="noConversion"/>
  <pageMargins left="0.78740157480314965" right="0.27559055118110237" top="0.98425196850393704" bottom="0.59055118110236227" header="0.39370078740157483" footer="0.27559055118110237"/>
  <pageSetup paperSize="9" scale="10" fitToHeight="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B7B0-1AF0-F44D-BAAD-6DFEB6C406FE}">
  <sheetPr>
    <pageSetUpPr fitToPage="1"/>
  </sheetPr>
  <dimension ref="A1:F72"/>
  <sheetViews>
    <sheetView view="pageLayout" zoomScaleNormal="100" workbookViewId="0">
      <selection activeCell="A23" sqref="A23:XFD51"/>
    </sheetView>
  </sheetViews>
  <sheetFormatPr defaultColWidth="10.875" defaultRowHeight="15.75"/>
  <cols>
    <col min="1" max="1" width="10.875" style="308" customWidth="1"/>
    <col min="2" max="2" width="77" style="309" customWidth="1"/>
    <col min="3" max="3" width="19.5" style="309" customWidth="1"/>
    <col min="4" max="4" width="14" style="309" customWidth="1"/>
    <col min="5" max="5" width="15.125" style="309" customWidth="1"/>
    <col min="6" max="6" width="12.875" style="309" customWidth="1"/>
    <col min="7" max="16384" width="10.875" style="2"/>
  </cols>
  <sheetData>
    <row r="1" spans="1:6">
      <c r="A1" s="297">
        <v>4</v>
      </c>
      <c r="B1" s="298" t="s">
        <v>629</v>
      </c>
      <c r="C1" s="298"/>
      <c r="D1" s="567" t="s">
        <v>630</v>
      </c>
      <c r="E1" s="566" t="s">
        <v>631</v>
      </c>
      <c r="F1" s="299" t="s">
        <v>172</v>
      </c>
    </row>
    <row r="2" spans="1:6" ht="23.25">
      <c r="A2" s="300" t="s">
        <v>342</v>
      </c>
      <c r="B2" s="300" t="s">
        <v>632</v>
      </c>
      <c r="C2" s="300"/>
      <c r="D2" s="567"/>
      <c r="E2" s="566"/>
      <c r="F2" s="301">
        <f>SUM(E3:E365)</f>
        <v>5</v>
      </c>
    </row>
    <row r="3" spans="1:6">
      <c r="A3" s="245">
        <v>37987</v>
      </c>
      <c r="B3" s="565" t="s">
        <v>633</v>
      </c>
      <c r="C3" s="565"/>
      <c r="D3" s="302">
        <v>10</v>
      </c>
      <c r="E3" s="302">
        <f>SUM(D5:D13)</f>
        <v>0</v>
      </c>
      <c r="F3" s="303"/>
    </row>
    <row r="4" spans="1:6" ht="30">
      <c r="A4" s="247"/>
      <c r="B4" s="304" t="s">
        <v>634</v>
      </c>
      <c r="C4" s="304" t="s">
        <v>635</v>
      </c>
      <c r="D4" s="305" t="s">
        <v>541</v>
      </c>
      <c r="E4" s="303"/>
      <c r="F4" s="303"/>
    </row>
    <row r="5" spans="1:6" s="14" customFormat="1" ht="15">
      <c r="A5" s="247"/>
      <c r="B5" s="304"/>
      <c r="C5" s="304" t="s">
        <v>396</v>
      </c>
      <c r="D5" s="306">
        <f>IF(C5=0,10,IF(C5=1,15,0))</f>
        <v>0</v>
      </c>
      <c r="E5" s="303"/>
      <c r="F5" s="303"/>
    </row>
    <row r="6" spans="1:6" s="14" customFormat="1" ht="15">
      <c r="A6" s="247"/>
      <c r="B6" s="304"/>
      <c r="C6" s="304" t="s">
        <v>396</v>
      </c>
      <c r="D6" s="306">
        <f t="shared" ref="D6:D13" si="0">IF(C6=0,10,IF(C6=1,15,0))</f>
        <v>0</v>
      </c>
      <c r="E6" s="303"/>
      <c r="F6" s="303"/>
    </row>
    <row r="7" spans="1:6" s="14" customFormat="1" ht="15">
      <c r="A7" s="247"/>
      <c r="B7" s="304"/>
      <c r="C7" s="304" t="s">
        <v>396</v>
      </c>
      <c r="D7" s="306">
        <f t="shared" si="0"/>
        <v>0</v>
      </c>
      <c r="E7" s="303"/>
      <c r="F7" s="303"/>
    </row>
    <row r="8" spans="1:6">
      <c r="A8" s="247"/>
      <c r="B8" s="304"/>
      <c r="C8" s="304" t="s">
        <v>396</v>
      </c>
      <c r="D8" s="306">
        <f t="shared" si="0"/>
        <v>0</v>
      </c>
      <c r="E8" s="303"/>
      <c r="F8" s="303"/>
    </row>
    <row r="9" spans="1:6">
      <c r="A9" s="247"/>
      <c r="B9" s="304"/>
      <c r="C9" s="304" t="s">
        <v>396</v>
      </c>
      <c r="D9" s="306">
        <f t="shared" si="0"/>
        <v>0</v>
      </c>
      <c r="E9" s="303"/>
      <c r="F9" s="303"/>
    </row>
    <row r="10" spans="1:6" s="17" customFormat="1">
      <c r="A10" s="247"/>
      <c r="B10" s="304"/>
      <c r="C10" s="304" t="s">
        <v>396</v>
      </c>
      <c r="D10" s="306">
        <f t="shared" si="0"/>
        <v>0</v>
      </c>
      <c r="E10" s="303"/>
      <c r="F10" s="303"/>
    </row>
    <row r="11" spans="1:6" s="17" customFormat="1">
      <c r="A11" s="247"/>
      <c r="B11" s="304"/>
      <c r="C11" s="304" t="s">
        <v>396</v>
      </c>
      <c r="D11" s="306">
        <f t="shared" si="0"/>
        <v>0</v>
      </c>
      <c r="E11" s="303"/>
      <c r="F11" s="303"/>
    </row>
    <row r="12" spans="1:6">
      <c r="A12" s="247"/>
      <c r="B12" s="304"/>
      <c r="C12" s="304" t="s">
        <v>396</v>
      </c>
      <c r="D12" s="306">
        <f t="shared" si="0"/>
        <v>0</v>
      </c>
      <c r="E12" s="303"/>
      <c r="F12" s="303"/>
    </row>
    <row r="13" spans="1:6">
      <c r="A13" s="247"/>
      <c r="B13" s="304"/>
      <c r="C13" s="304" t="s">
        <v>396</v>
      </c>
      <c r="D13" s="306">
        <f t="shared" si="0"/>
        <v>0</v>
      </c>
      <c r="E13" s="303"/>
      <c r="F13" s="303"/>
    </row>
    <row r="14" spans="1:6" s="14" customFormat="1">
      <c r="A14" s="300" t="s">
        <v>343</v>
      </c>
      <c r="B14" s="300" t="s">
        <v>636</v>
      </c>
      <c r="C14" s="300"/>
      <c r="D14" s="307"/>
      <c r="E14" s="307"/>
      <c r="F14" s="307"/>
    </row>
    <row r="15" spans="1:6" s="14" customFormat="1" ht="15">
      <c r="A15" s="245">
        <v>38018</v>
      </c>
      <c r="B15" s="565" t="s">
        <v>335</v>
      </c>
      <c r="C15" s="565"/>
      <c r="D15" s="302">
        <v>5</v>
      </c>
      <c r="E15" s="302">
        <f>SUM(D17:D22)</f>
        <v>5</v>
      </c>
      <c r="F15" s="303"/>
    </row>
    <row r="16" spans="1:6" s="14" customFormat="1" ht="30">
      <c r="A16" s="247"/>
      <c r="B16" s="304" t="s">
        <v>634</v>
      </c>
      <c r="C16" s="304"/>
      <c r="D16" s="305" t="s">
        <v>541</v>
      </c>
      <c r="E16" s="303"/>
      <c r="F16" s="303"/>
    </row>
    <row r="17" spans="1:6">
      <c r="A17" s="247"/>
      <c r="B17" s="304" t="s">
        <v>637</v>
      </c>
      <c r="C17" s="304"/>
      <c r="D17" s="306">
        <v>5</v>
      </c>
      <c r="E17" s="303"/>
      <c r="F17" s="303"/>
    </row>
    <row r="18" spans="1:6" s="14" customFormat="1" ht="15">
      <c r="A18" s="247"/>
      <c r="B18" s="304"/>
      <c r="C18" s="304"/>
      <c r="D18" s="306"/>
      <c r="E18" s="303"/>
      <c r="F18" s="303"/>
    </row>
    <row r="19" spans="1:6" s="14" customFormat="1" ht="15">
      <c r="A19" s="247"/>
      <c r="B19" s="304"/>
      <c r="C19" s="304"/>
      <c r="D19" s="306"/>
      <c r="E19" s="303"/>
      <c r="F19" s="303"/>
    </row>
    <row r="20" spans="1:6" s="14" customFormat="1" ht="15">
      <c r="A20" s="247"/>
      <c r="B20" s="304"/>
      <c r="C20" s="304"/>
      <c r="D20" s="306"/>
      <c r="E20" s="303"/>
      <c r="F20" s="303"/>
    </row>
    <row r="21" spans="1:6">
      <c r="A21" s="247"/>
      <c r="B21" s="304"/>
      <c r="C21" s="304"/>
      <c r="D21" s="306"/>
      <c r="E21" s="303"/>
      <c r="F21" s="303"/>
    </row>
    <row r="22" spans="1:6">
      <c r="A22" s="247"/>
      <c r="B22" s="304"/>
      <c r="C22" s="304"/>
      <c r="D22" s="306"/>
      <c r="E22" s="303"/>
      <c r="F22" s="303"/>
    </row>
    <row r="23" spans="1:6">
      <c r="A23" s="300" t="s">
        <v>344</v>
      </c>
      <c r="B23" s="300" t="s">
        <v>336</v>
      </c>
      <c r="C23" s="300"/>
      <c r="D23" s="307"/>
      <c r="E23" s="307"/>
      <c r="F23" s="307"/>
    </row>
    <row r="24" spans="1:6">
      <c r="A24" s="245">
        <v>38108</v>
      </c>
      <c r="B24" s="565" t="s">
        <v>638</v>
      </c>
      <c r="C24" s="565"/>
      <c r="D24" s="302">
        <v>5</v>
      </c>
      <c r="E24" s="302"/>
      <c r="F24" s="303"/>
    </row>
    <row r="25" spans="1:6">
      <c r="A25" s="247"/>
      <c r="B25" s="304" t="s">
        <v>639</v>
      </c>
      <c r="C25" s="304"/>
      <c r="D25" s="303" t="s">
        <v>640</v>
      </c>
      <c r="E25" s="303"/>
      <c r="F25" s="303"/>
    </row>
    <row r="26" spans="1:6">
      <c r="A26" s="247"/>
      <c r="B26" s="304"/>
      <c r="C26" s="304"/>
      <c r="D26" s="303"/>
      <c r="E26" s="303"/>
      <c r="F26" s="303"/>
    </row>
    <row r="27" spans="1:6">
      <c r="A27" s="247"/>
      <c r="B27" s="304"/>
      <c r="C27" s="304"/>
      <c r="D27" s="303"/>
      <c r="E27" s="303"/>
      <c r="F27" s="303"/>
    </row>
    <row r="28" spans="1:6">
      <c r="A28" s="247"/>
      <c r="B28" s="304"/>
      <c r="C28" s="304"/>
      <c r="D28" s="303"/>
      <c r="E28" s="303"/>
      <c r="F28" s="303"/>
    </row>
    <row r="29" spans="1:6">
      <c r="A29" s="245">
        <v>38109</v>
      </c>
      <c r="B29" s="565" t="s">
        <v>641</v>
      </c>
      <c r="C29" s="539"/>
      <c r="D29" s="302">
        <v>5</v>
      </c>
      <c r="E29" s="302">
        <f>SUM(D31:D35)</f>
        <v>0</v>
      </c>
      <c r="F29" s="303"/>
    </row>
    <row r="30" spans="1:6">
      <c r="B30" s="304" t="s">
        <v>639</v>
      </c>
      <c r="C30" s="304"/>
      <c r="D30" s="303" t="s">
        <v>640</v>
      </c>
    </row>
    <row r="32" spans="1:6">
      <c r="A32" s="310"/>
      <c r="B32" s="311"/>
      <c r="C32" s="311"/>
      <c r="D32" s="311"/>
      <c r="E32" s="311"/>
      <c r="F32" s="311"/>
    </row>
    <row r="33" spans="1:6">
      <c r="A33" s="310"/>
      <c r="B33" s="311"/>
      <c r="C33" s="311"/>
      <c r="D33" s="311"/>
      <c r="E33" s="311"/>
      <c r="F33" s="311"/>
    </row>
    <row r="34" spans="1:6">
      <c r="A34" s="310"/>
      <c r="B34" s="311"/>
      <c r="C34" s="311"/>
      <c r="D34" s="311"/>
      <c r="E34" s="311"/>
      <c r="F34" s="311"/>
    </row>
    <row r="35" spans="1:6">
      <c r="A35" s="310"/>
      <c r="B35" s="311"/>
      <c r="C35" s="311"/>
      <c r="D35" s="311"/>
      <c r="E35" s="311"/>
      <c r="F35" s="311"/>
    </row>
    <row r="41" spans="1:6">
      <c r="A41" s="310"/>
      <c r="B41" s="311"/>
      <c r="C41" s="311"/>
      <c r="D41" s="311"/>
      <c r="E41" s="311"/>
      <c r="F41" s="311"/>
    </row>
    <row r="42" spans="1:6">
      <c r="A42" s="310"/>
      <c r="B42" s="311"/>
      <c r="C42" s="311"/>
      <c r="D42" s="311"/>
      <c r="E42" s="311"/>
      <c r="F42" s="311"/>
    </row>
    <row r="43" spans="1:6">
      <c r="A43" s="310"/>
      <c r="B43" s="311"/>
      <c r="C43" s="311"/>
      <c r="D43" s="311"/>
      <c r="E43" s="311"/>
      <c r="F43" s="311"/>
    </row>
    <row r="44" spans="1:6">
      <c r="A44" s="310"/>
      <c r="B44" s="311"/>
      <c r="C44" s="311"/>
      <c r="D44" s="311"/>
      <c r="E44" s="311"/>
      <c r="F44" s="311"/>
    </row>
    <row r="47" spans="1:6">
      <c r="A47" s="310"/>
      <c r="B47" s="311"/>
      <c r="C47" s="311"/>
      <c r="D47" s="311"/>
      <c r="E47" s="311"/>
      <c r="F47" s="311"/>
    </row>
    <row r="48" spans="1:6">
      <c r="A48" s="310"/>
      <c r="B48" s="311"/>
      <c r="C48" s="311"/>
      <c r="D48" s="311"/>
      <c r="E48" s="311"/>
      <c r="F48" s="311"/>
    </row>
    <row r="49" spans="1:6">
      <c r="A49" s="310"/>
      <c r="B49" s="311"/>
      <c r="C49" s="311"/>
      <c r="D49" s="311"/>
      <c r="E49" s="311"/>
      <c r="F49" s="311"/>
    </row>
    <row r="50" spans="1:6">
      <c r="A50" s="310"/>
      <c r="B50" s="311"/>
      <c r="C50" s="311"/>
      <c r="D50" s="311"/>
      <c r="E50" s="311"/>
      <c r="F50" s="311"/>
    </row>
    <row r="52" spans="1:6">
      <c r="A52" s="310"/>
      <c r="B52" s="311"/>
      <c r="C52" s="311"/>
      <c r="D52" s="311"/>
      <c r="E52" s="311"/>
      <c r="F52" s="311"/>
    </row>
    <row r="53" spans="1:6">
      <c r="A53" s="310"/>
      <c r="B53" s="311"/>
      <c r="C53" s="311"/>
      <c r="D53" s="311"/>
      <c r="E53" s="311"/>
      <c r="F53" s="311"/>
    </row>
    <row r="54" spans="1:6">
      <c r="A54" s="310"/>
      <c r="B54" s="311"/>
      <c r="C54" s="311"/>
      <c r="D54" s="311"/>
      <c r="E54" s="311"/>
      <c r="F54" s="311"/>
    </row>
    <row r="57" spans="1:6">
      <c r="A57" s="310"/>
      <c r="B57" s="311"/>
      <c r="C57" s="311"/>
      <c r="D57" s="311"/>
      <c r="E57" s="311"/>
      <c r="F57" s="311"/>
    </row>
    <row r="58" spans="1:6">
      <c r="A58" s="310"/>
      <c r="B58" s="311"/>
      <c r="C58" s="311"/>
      <c r="D58" s="311"/>
      <c r="E58" s="311"/>
      <c r="F58" s="311"/>
    </row>
    <row r="59" spans="1:6">
      <c r="A59" s="310"/>
      <c r="B59" s="311"/>
      <c r="C59" s="311"/>
      <c r="D59" s="311"/>
      <c r="E59" s="311"/>
      <c r="F59" s="311"/>
    </row>
    <row r="61" spans="1:6">
      <c r="A61" s="310"/>
      <c r="B61" s="311"/>
      <c r="C61" s="311"/>
      <c r="D61" s="311"/>
      <c r="E61" s="311"/>
      <c r="F61" s="311"/>
    </row>
    <row r="62" spans="1:6">
      <c r="A62" s="310"/>
      <c r="B62" s="311"/>
      <c r="C62" s="311"/>
      <c r="D62" s="311"/>
      <c r="E62" s="311"/>
      <c r="F62" s="311"/>
    </row>
    <row r="63" spans="1:6">
      <c r="A63" s="310"/>
      <c r="B63" s="311"/>
      <c r="C63" s="311"/>
      <c r="D63" s="311"/>
      <c r="E63" s="311"/>
      <c r="F63" s="311"/>
    </row>
    <row r="66" spans="1:6">
      <c r="A66" s="310"/>
      <c r="B66" s="311"/>
      <c r="C66" s="311"/>
      <c r="D66" s="311"/>
      <c r="E66" s="311"/>
      <c r="F66" s="311"/>
    </row>
    <row r="67" spans="1:6">
      <c r="A67" s="310"/>
      <c r="B67" s="311"/>
      <c r="C67" s="311"/>
      <c r="D67" s="311"/>
      <c r="E67" s="311"/>
      <c r="F67" s="311"/>
    </row>
    <row r="68" spans="1:6">
      <c r="A68" s="310"/>
      <c r="B68" s="311"/>
      <c r="C68" s="311"/>
      <c r="D68" s="311"/>
      <c r="E68" s="311"/>
      <c r="F68" s="311"/>
    </row>
    <row r="70" spans="1:6">
      <c r="A70" s="310"/>
      <c r="B70" s="311"/>
      <c r="C70" s="311"/>
      <c r="D70" s="311"/>
      <c r="E70" s="311"/>
      <c r="F70" s="311"/>
    </row>
    <row r="71" spans="1:6">
      <c r="A71" s="310"/>
      <c r="B71" s="311"/>
      <c r="C71" s="311"/>
      <c r="D71" s="311"/>
      <c r="E71" s="311"/>
      <c r="F71" s="311"/>
    </row>
    <row r="72" spans="1:6">
      <c r="A72" s="310"/>
      <c r="B72" s="311"/>
      <c r="C72" s="311"/>
      <c r="D72" s="311"/>
      <c r="E72" s="311"/>
      <c r="F72" s="311"/>
    </row>
  </sheetData>
  <mergeCells count="6">
    <mergeCell ref="B24:C24"/>
    <mergeCell ref="B29:C29"/>
    <mergeCell ref="E1:E2"/>
    <mergeCell ref="B15:C15"/>
    <mergeCell ref="B3:C3"/>
    <mergeCell ref="D1:D2"/>
  </mergeCells>
  <phoneticPr fontId="2" type="noConversion"/>
  <pageMargins left="0.78740157480314965" right="0.27559055118110237" top="0.98425196850393704" bottom="0.59055118110236227" header="0.39370078740157483" footer="0.27559055118110237"/>
  <pageSetup paperSize="9" scale="57" fitToHeight="2" orientation="portrait" r:id="rId1"/>
  <headerFooter>
    <oddFooter xml:space="preserve">&amp;R&amp;"System Font,Normal"&amp;10&amp;K000000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780C7-916D-0D45-8A4B-46935BB8209A}">
  <sheetPr>
    <pageSetUpPr fitToPage="1"/>
  </sheetPr>
  <dimension ref="A1:G72"/>
  <sheetViews>
    <sheetView view="pageLayout" zoomScaleNormal="100" workbookViewId="0">
      <selection activeCell="E66" sqref="E66"/>
    </sheetView>
  </sheetViews>
  <sheetFormatPr defaultColWidth="11" defaultRowHeight="15.75"/>
  <cols>
    <col min="1" max="1" width="7.625" style="294" customWidth="1"/>
    <col min="2" max="2" width="99.625" style="320" customWidth="1"/>
    <col min="3" max="3" width="9.5" style="320" customWidth="1"/>
    <col min="4" max="4" width="14.875" style="296" customWidth="1"/>
    <col min="5" max="5" width="13.875" style="296" customWidth="1"/>
    <col min="6" max="6" width="13.5" style="296" customWidth="1"/>
    <col min="7" max="7" width="11" style="2"/>
  </cols>
  <sheetData>
    <row r="1" spans="1:7" ht="18" customHeight="1">
      <c r="A1" s="255">
        <v>5</v>
      </c>
      <c r="B1" s="568" t="s">
        <v>642</v>
      </c>
      <c r="C1" s="568"/>
      <c r="D1" s="564" t="s">
        <v>643</v>
      </c>
      <c r="E1" s="564" t="s">
        <v>631</v>
      </c>
      <c r="F1" s="312" t="s">
        <v>172</v>
      </c>
    </row>
    <row r="2" spans="1:7" ht="23.25">
      <c r="A2" s="258" t="s">
        <v>340</v>
      </c>
      <c r="B2" s="258" t="s">
        <v>337</v>
      </c>
      <c r="C2" s="258"/>
      <c r="D2" s="564"/>
      <c r="E2" s="564"/>
      <c r="F2" s="313">
        <f>SUM(E3:E476)</f>
        <v>0</v>
      </c>
    </row>
    <row r="3" spans="1:7">
      <c r="A3" s="261">
        <v>38353</v>
      </c>
      <c r="B3" s="562" t="s">
        <v>338</v>
      </c>
      <c r="C3" s="562"/>
      <c r="D3" s="263">
        <v>5</v>
      </c>
      <c r="E3" s="263">
        <f>SUM(D4:D8)</f>
        <v>0</v>
      </c>
      <c r="F3" s="264"/>
    </row>
    <row r="4" spans="1:7">
      <c r="A4" s="265"/>
      <c r="B4" s="273" t="s">
        <v>639</v>
      </c>
      <c r="C4" s="273"/>
      <c r="D4" s="314" t="s">
        <v>505</v>
      </c>
      <c r="E4" s="264"/>
      <c r="F4" s="264"/>
    </row>
    <row r="5" spans="1:7" s="19" customFormat="1" ht="15">
      <c r="A5" s="265"/>
      <c r="B5" s="273"/>
      <c r="C5" s="273"/>
      <c r="D5" s="314">
        <v>0</v>
      </c>
      <c r="E5" s="264"/>
      <c r="F5" s="264"/>
      <c r="G5" s="18"/>
    </row>
    <row r="6" spans="1:7" s="19" customFormat="1" ht="15">
      <c r="A6" s="265"/>
      <c r="B6" s="273"/>
      <c r="C6" s="273"/>
      <c r="D6" s="314">
        <v>0</v>
      </c>
      <c r="E6" s="264"/>
      <c r="F6" s="264"/>
      <c r="G6" s="18"/>
    </row>
    <row r="7" spans="1:7" s="19" customFormat="1" ht="15">
      <c r="A7" s="265"/>
      <c r="B7" s="273"/>
      <c r="C7" s="273"/>
      <c r="D7" s="314">
        <v>0</v>
      </c>
      <c r="E7" s="264"/>
      <c r="F7" s="264"/>
      <c r="G7" s="18"/>
    </row>
    <row r="8" spans="1:7" s="19" customFormat="1" ht="15">
      <c r="A8" s="265"/>
      <c r="B8" s="273"/>
      <c r="C8" s="273"/>
      <c r="D8" s="314">
        <v>0</v>
      </c>
      <c r="E8" s="264"/>
      <c r="F8" s="264"/>
      <c r="G8" s="18"/>
    </row>
    <row r="9" spans="1:7">
      <c r="A9" s="258" t="s">
        <v>341</v>
      </c>
      <c r="B9" s="258" t="s">
        <v>339</v>
      </c>
      <c r="C9" s="258"/>
      <c r="D9" s="282"/>
      <c r="E9" s="282"/>
      <c r="F9" s="282"/>
    </row>
    <row r="10" spans="1:7">
      <c r="A10" s="261">
        <v>38384</v>
      </c>
      <c r="B10" s="562" t="s">
        <v>644</v>
      </c>
      <c r="C10" s="563"/>
      <c r="D10" s="263">
        <v>10</v>
      </c>
      <c r="E10" s="263">
        <f>IF(C11&lt;31,C11,30)</f>
        <v>0</v>
      </c>
      <c r="F10" s="264"/>
    </row>
    <row r="11" spans="1:7">
      <c r="A11" s="265"/>
      <c r="B11" s="289" t="s">
        <v>639</v>
      </c>
      <c r="C11" s="315">
        <f>SUM(D12:D18)</f>
        <v>0</v>
      </c>
      <c r="D11" s="314" t="s">
        <v>505</v>
      </c>
      <c r="E11" s="264"/>
      <c r="F11" s="264"/>
    </row>
    <row r="12" spans="1:7">
      <c r="A12" s="265"/>
      <c r="B12" s="289"/>
      <c r="C12" s="289"/>
      <c r="D12" s="314">
        <v>0</v>
      </c>
      <c r="E12" s="264"/>
      <c r="F12" s="264"/>
    </row>
    <row r="13" spans="1:7">
      <c r="A13" s="265"/>
      <c r="B13" s="289"/>
      <c r="C13" s="289"/>
      <c r="D13" s="314">
        <v>0</v>
      </c>
      <c r="E13" s="264"/>
      <c r="F13" s="264"/>
    </row>
    <row r="14" spans="1:7">
      <c r="A14" s="265"/>
      <c r="B14" s="289"/>
      <c r="C14" s="289"/>
      <c r="D14" s="314">
        <v>0</v>
      </c>
      <c r="E14" s="264"/>
      <c r="F14" s="264"/>
    </row>
    <row r="15" spans="1:7">
      <c r="A15" s="265"/>
      <c r="B15" s="289"/>
      <c r="C15" s="289"/>
      <c r="D15" s="314">
        <v>0</v>
      </c>
      <c r="E15" s="264"/>
      <c r="F15" s="264"/>
    </row>
    <row r="16" spans="1:7">
      <c r="A16" s="265"/>
      <c r="B16" s="289"/>
      <c r="C16" s="289"/>
      <c r="D16" s="314">
        <v>0</v>
      </c>
      <c r="E16" s="264"/>
      <c r="F16" s="264"/>
    </row>
    <row r="17" spans="1:6">
      <c r="A17" s="265"/>
      <c r="B17" s="289"/>
      <c r="C17" s="289"/>
      <c r="D17" s="314">
        <v>0</v>
      </c>
      <c r="E17" s="264"/>
      <c r="F17" s="264"/>
    </row>
    <row r="18" spans="1:6">
      <c r="A18" s="265"/>
      <c r="B18" s="289"/>
      <c r="C18" s="289"/>
      <c r="D18" s="314">
        <v>0</v>
      </c>
      <c r="E18" s="264"/>
      <c r="F18" s="264"/>
    </row>
    <row r="19" spans="1:6">
      <c r="A19" s="261">
        <v>38387</v>
      </c>
      <c r="B19" s="562" t="s">
        <v>645</v>
      </c>
      <c r="C19" s="563"/>
      <c r="D19" s="263">
        <v>10</v>
      </c>
      <c r="E19" s="263">
        <f>IF(C20&lt;31,C20,30)</f>
        <v>0</v>
      </c>
      <c r="F19" s="264"/>
    </row>
    <row r="20" spans="1:6">
      <c r="A20" s="265"/>
      <c r="B20" s="273" t="s">
        <v>646</v>
      </c>
      <c r="C20" s="315">
        <f>SUM(D21:D24)</f>
        <v>0</v>
      </c>
      <c r="D20" s="314" t="s">
        <v>505</v>
      </c>
      <c r="E20" s="264"/>
      <c r="F20" s="264"/>
    </row>
    <row r="21" spans="1:6">
      <c r="A21" s="265"/>
      <c r="B21" s="273"/>
      <c r="C21" s="315"/>
      <c r="D21" s="314">
        <v>0</v>
      </c>
      <c r="E21" s="264"/>
      <c r="F21" s="264"/>
    </row>
    <row r="22" spans="1:6">
      <c r="A22" s="265"/>
      <c r="B22" s="273"/>
      <c r="C22" s="315"/>
      <c r="D22" s="314">
        <v>0</v>
      </c>
      <c r="E22" s="264"/>
      <c r="F22" s="264"/>
    </row>
    <row r="23" spans="1:6">
      <c r="A23" s="265"/>
      <c r="B23" s="289"/>
      <c r="C23" s="289"/>
      <c r="D23" s="314">
        <v>0</v>
      </c>
      <c r="E23" s="264"/>
      <c r="F23" s="264"/>
    </row>
    <row r="24" spans="1:6">
      <c r="A24" s="265"/>
      <c r="B24" s="289"/>
      <c r="C24" s="289"/>
      <c r="D24" s="314">
        <v>0</v>
      </c>
      <c r="E24" s="264"/>
      <c r="F24" s="264"/>
    </row>
    <row r="25" spans="1:6">
      <c r="A25" s="261">
        <v>38388</v>
      </c>
      <c r="B25" s="562" t="s">
        <v>647</v>
      </c>
      <c r="C25" s="563"/>
      <c r="D25" s="276">
        <v>15</v>
      </c>
      <c r="E25" s="276">
        <f>IF(C26&lt;46,C26,45)</f>
        <v>0</v>
      </c>
      <c r="F25" s="277"/>
    </row>
    <row r="26" spans="1:6">
      <c r="A26" s="265"/>
      <c r="B26" s="273" t="s">
        <v>646</v>
      </c>
      <c r="C26" s="315">
        <f>SUM(D27:D33)</f>
        <v>0</v>
      </c>
      <c r="D26" s="314" t="s">
        <v>505</v>
      </c>
      <c r="E26" s="277"/>
      <c r="F26" s="277"/>
    </row>
    <row r="27" spans="1:6">
      <c r="A27" s="265"/>
      <c r="B27" s="273"/>
      <c r="C27" s="315"/>
      <c r="D27" s="314">
        <v>0</v>
      </c>
      <c r="E27" s="277"/>
      <c r="F27" s="277"/>
    </row>
    <row r="28" spans="1:6">
      <c r="A28" s="265"/>
      <c r="B28" s="273"/>
      <c r="C28" s="315"/>
      <c r="D28" s="314">
        <v>0</v>
      </c>
      <c r="E28" s="277"/>
      <c r="F28" s="277"/>
    </row>
    <row r="29" spans="1:6">
      <c r="A29" s="265"/>
      <c r="B29" s="289"/>
      <c r="C29" s="289"/>
      <c r="D29" s="316">
        <v>0</v>
      </c>
      <c r="E29" s="277"/>
      <c r="F29" s="277"/>
    </row>
    <row r="30" spans="1:6">
      <c r="A30" s="265"/>
      <c r="B30" s="289"/>
      <c r="C30" s="289"/>
      <c r="D30" s="316">
        <v>0</v>
      </c>
      <c r="E30" s="277"/>
      <c r="F30" s="277"/>
    </row>
    <row r="31" spans="1:6">
      <c r="A31" s="265"/>
      <c r="B31" s="289"/>
      <c r="C31" s="289"/>
      <c r="D31" s="316">
        <v>0</v>
      </c>
      <c r="E31" s="277"/>
      <c r="F31" s="277"/>
    </row>
    <row r="32" spans="1:6">
      <c r="A32" s="265"/>
      <c r="B32" s="289"/>
      <c r="C32" s="289"/>
      <c r="D32" s="316">
        <v>0</v>
      </c>
      <c r="E32" s="277"/>
      <c r="F32" s="277"/>
    </row>
    <row r="33" spans="1:6">
      <c r="A33" s="265"/>
      <c r="B33" s="289"/>
      <c r="C33" s="289"/>
      <c r="D33" s="316">
        <v>0</v>
      </c>
      <c r="E33" s="277"/>
      <c r="F33" s="277"/>
    </row>
    <row r="34" spans="1:6">
      <c r="A34" s="261">
        <v>38389</v>
      </c>
      <c r="B34" s="562" t="s">
        <v>648</v>
      </c>
      <c r="C34" s="563"/>
      <c r="D34" s="276">
        <v>10</v>
      </c>
      <c r="E34" s="276">
        <f>IF(C35&lt;31,C35,30)</f>
        <v>0</v>
      </c>
      <c r="F34" s="277"/>
    </row>
    <row r="35" spans="1:6">
      <c r="A35" s="265"/>
      <c r="B35" s="273" t="s">
        <v>649</v>
      </c>
      <c r="C35" s="315">
        <f>SUM(D36:D41)</f>
        <v>0</v>
      </c>
      <c r="D35" s="314" t="s">
        <v>505</v>
      </c>
      <c r="E35" s="277"/>
      <c r="F35" s="277"/>
    </row>
    <row r="36" spans="1:6">
      <c r="A36" s="265"/>
      <c r="B36" s="289"/>
      <c r="C36" s="289"/>
      <c r="D36" s="314">
        <v>0</v>
      </c>
      <c r="E36" s="277"/>
      <c r="F36" s="277"/>
    </row>
    <row r="37" spans="1:6">
      <c r="A37" s="265"/>
      <c r="B37" s="289"/>
      <c r="C37" s="289"/>
      <c r="D37" s="314">
        <v>0</v>
      </c>
      <c r="E37" s="277"/>
      <c r="F37" s="277"/>
    </row>
    <row r="38" spans="1:6">
      <c r="A38" s="265"/>
      <c r="B38" s="289"/>
      <c r="C38" s="289"/>
      <c r="D38" s="314">
        <v>0</v>
      </c>
      <c r="E38" s="277"/>
      <c r="F38" s="277"/>
    </row>
    <row r="39" spans="1:6">
      <c r="A39" s="265"/>
      <c r="B39" s="289"/>
      <c r="C39" s="289"/>
      <c r="D39" s="314">
        <v>0</v>
      </c>
      <c r="E39" s="277"/>
      <c r="F39" s="277"/>
    </row>
    <row r="40" spans="1:6">
      <c r="A40" s="265"/>
      <c r="B40" s="289"/>
      <c r="C40" s="289"/>
      <c r="D40" s="314">
        <v>0</v>
      </c>
      <c r="E40" s="277"/>
      <c r="F40" s="277"/>
    </row>
    <row r="41" spans="1:6">
      <c r="A41" s="265"/>
      <c r="B41" s="289"/>
      <c r="C41" s="289"/>
      <c r="D41" s="314">
        <v>0</v>
      </c>
      <c r="E41" s="277"/>
      <c r="F41" s="277"/>
    </row>
    <row r="42" spans="1:6">
      <c r="A42" s="261">
        <v>38390</v>
      </c>
      <c r="B42" s="562" t="s">
        <v>650</v>
      </c>
      <c r="C42" s="563"/>
      <c r="D42" s="276">
        <v>15</v>
      </c>
      <c r="E42" s="276">
        <f>SUM(D44:D49)</f>
        <v>0</v>
      </c>
      <c r="F42" s="277"/>
    </row>
    <row r="43" spans="1:6">
      <c r="A43" s="265"/>
      <c r="B43" s="273" t="s">
        <v>646</v>
      </c>
      <c r="C43" s="315">
        <f>SUM(D44:D49)</f>
        <v>0</v>
      </c>
      <c r="D43" s="314" t="s">
        <v>505</v>
      </c>
      <c r="E43" s="277"/>
      <c r="F43" s="277"/>
    </row>
    <row r="44" spans="1:6">
      <c r="A44" s="265"/>
      <c r="B44" s="289"/>
      <c r="C44" s="289"/>
      <c r="D44" s="314">
        <v>0</v>
      </c>
      <c r="E44" s="277"/>
      <c r="F44" s="277"/>
    </row>
    <row r="45" spans="1:6">
      <c r="A45" s="265"/>
      <c r="B45" s="289"/>
      <c r="C45" s="289"/>
      <c r="D45" s="314">
        <v>0</v>
      </c>
      <c r="E45" s="277"/>
      <c r="F45" s="277"/>
    </row>
    <row r="46" spans="1:6">
      <c r="A46" s="265"/>
      <c r="B46" s="289"/>
      <c r="C46" s="289"/>
      <c r="D46" s="314">
        <v>0</v>
      </c>
      <c r="E46" s="277"/>
      <c r="F46" s="277"/>
    </row>
    <row r="47" spans="1:6">
      <c r="A47" s="265"/>
      <c r="B47" s="289"/>
      <c r="C47" s="289"/>
      <c r="D47" s="314">
        <v>0</v>
      </c>
      <c r="E47" s="277"/>
      <c r="F47" s="277"/>
    </row>
    <row r="48" spans="1:6">
      <c r="A48" s="265"/>
      <c r="B48" s="289"/>
      <c r="C48" s="289"/>
      <c r="D48" s="314">
        <v>0</v>
      </c>
      <c r="E48" s="277"/>
      <c r="F48" s="277"/>
    </row>
    <row r="49" spans="1:6">
      <c r="A49" s="265"/>
      <c r="B49" s="289"/>
      <c r="C49" s="289"/>
      <c r="D49" s="314">
        <v>0</v>
      </c>
      <c r="E49" s="277"/>
      <c r="F49" s="277"/>
    </row>
    <row r="50" spans="1:6">
      <c r="A50" s="261">
        <v>38391</v>
      </c>
      <c r="B50" s="562" t="s">
        <v>651</v>
      </c>
      <c r="C50" s="563"/>
      <c r="D50" s="263">
        <v>10</v>
      </c>
      <c r="E50" s="263">
        <f>SUM(D52:D58)</f>
        <v>0</v>
      </c>
      <c r="F50" s="264"/>
    </row>
    <row r="51" spans="1:6">
      <c r="A51" s="265"/>
      <c r="B51" s="273" t="s">
        <v>652</v>
      </c>
      <c r="C51" s="315">
        <f>SUM(D52:D58)</f>
        <v>0</v>
      </c>
      <c r="D51" s="314" t="s">
        <v>505</v>
      </c>
      <c r="E51" s="264"/>
      <c r="F51" s="264"/>
    </row>
    <row r="52" spans="1:6">
      <c r="A52" s="265"/>
      <c r="B52" s="289"/>
      <c r="C52" s="289"/>
      <c r="D52" s="314">
        <v>0</v>
      </c>
      <c r="E52" s="264"/>
      <c r="F52" s="264"/>
    </row>
    <row r="53" spans="1:6">
      <c r="A53" s="265"/>
      <c r="B53" s="289"/>
      <c r="C53" s="289"/>
      <c r="D53" s="314">
        <v>0</v>
      </c>
      <c r="E53" s="264"/>
      <c r="F53" s="264"/>
    </row>
    <row r="54" spans="1:6">
      <c r="A54" s="265"/>
      <c r="B54" s="289"/>
      <c r="C54" s="289"/>
      <c r="D54" s="314">
        <v>0</v>
      </c>
      <c r="E54" s="264"/>
      <c r="F54" s="264"/>
    </row>
    <row r="55" spans="1:6">
      <c r="A55" s="265"/>
      <c r="B55" s="289"/>
      <c r="C55" s="289"/>
      <c r="D55" s="314">
        <v>0</v>
      </c>
      <c r="E55" s="264"/>
      <c r="F55" s="264"/>
    </row>
    <row r="56" spans="1:6">
      <c r="A56" s="265"/>
      <c r="B56" s="289"/>
      <c r="C56" s="289"/>
      <c r="D56" s="314">
        <v>0</v>
      </c>
      <c r="E56" s="264"/>
      <c r="F56" s="264"/>
    </row>
    <row r="57" spans="1:6">
      <c r="A57" s="265"/>
      <c r="B57" s="289"/>
      <c r="C57" s="289"/>
      <c r="D57" s="314">
        <v>0</v>
      </c>
      <c r="E57" s="264"/>
      <c r="F57" s="264"/>
    </row>
    <row r="58" spans="1:6">
      <c r="A58" s="265"/>
      <c r="B58" s="289"/>
      <c r="C58" s="289"/>
      <c r="D58" s="314">
        <v>0</v>
      </c>
      <c r="E58" s="264"/>
      <c r="F58" s="264"/>
    </row>
    <row r="59" spans="1:6">
      <c r="A59" s="261">
        <v>38392</v>
      </c>
      <c r="B59" s="562" t="s">
        <v>653</v>
      </c>
      <c r="C59" s="563"/>
      <c r="D59" s="263">
        <v>15</v>
      </c>
      <c r="E59" s="263">
        <f>SUM(D61:D72)</f>
        <v>0</v>
      </c>
      <c r="F59" s="264"/>
    </row>
    <row r="60" spans="1:6">
      <c r="A60" s="317"/>
      <c r="B60" s="273" t="s">
        <v>654</v>
      </c>
      <c r="C60" s="315">
        <f>SUM(D61:D69)</f>
        <v>0</v>
      </c>
      <c r="D60" s="314" t="s">
        <v>505</v>
      </c>
      <c r="E60" s="318"/>
      <c r="F60" s="318"/>
    </row>
    <row r="61" spans="1:6">
      <c r="A61" s="317"/>
      <c r="B61" s="319"/>
      <c r="C61" s="319"/>
      <c r="D61" s="314">
        <v>0</v>
      </c>
      <c r="E61" s="318"/>
      <c r="F61" s="318"/>
    </row>
    <row r="62" spans="1:6">
      <c r="D62" s="314">
        <v>0</v>
      </c>
    </row>
    <row r="63" spans="1:6">
      <c r="A63" s="317"/>
      <c r="B63" s="319"/>
      <c r="C63" s="319"/>
      <c r="D63" s="314">
        <v>0</v>
      </c>
      <c r="E63" s="318"/>
      <c r="F63" s="318"/>
    </row>
    <row r="64" spans="1:6">
      <c r="A64" s="317"/>
      <c r="B64" s="319"/>
      <c r="C64" s="319"/>
      <c r="D64" s="314">
        <v>0</v>
      </c>
      <c r="E64" s="318"/>
      <c r="F64" s="318"/>
    </row>
    <row r="65" spans="1:6">
      <c r="A65" s="317"/>
      <c r="B65" s="319"/>
      <c r="C65" s="319"/>
      <c r="D65" s="314">
        <v>0</v>
      </c>
      <c r="E65" s="318"/>
      <c r="F65" s="318"/>
    </row>
    <row r="66" spans="1:6">
      <c r="D66" s="314">
        <v>0</v>
      </c>
    </row>
    <row r="67" spans="1:6">
      <c r="D67" s="314">
        <v>0</v>
      </c>
    </row>
    <row r="68" spans="1:6">
      <c r="D68" s="314">
        <v>0</v>
      </c>
    </row>
    <row r="69" spans="1:6">
      <c r="D69" s="314">
        <v>0</v>
      </c>
    </row>
    <row r="70" spans="1:6">
      <c r="D70" s="314">
        <v>0</v>
      </c>
    </row>
    <row r="71" spans="1:6">
      <c r="D71" s="314">
        <v>0</v>
      </c>
    </row>
    <row r="72" spans="1:6">
      <c r="D72" s="314">
        <v>0</v>
      </c>
    </row>
  </sheetData>
  <sheetProtection selectLockedCells="1" selectUnlockedCells="1"/>
  <mergeCells count="11">
    <mergeCell ref="E1:E2"/>
    <mergeCell ref="B3:C3"/>
    <mergeCell ref="B10:C10"/>
    <mergeCell ref="B1:C1"/>
    <mergeCell ref="D1:D2"/>
    <mergeCell ref="B50:C50"/>
    <mergeCell ref="B59:C59"/>
    <mergeCell ref="B19:C19"/>
    <mergeCell ref="B25:C25"/>
    <mergeCell ref="B34:C34"/>
    <mergeCell ref="B42:C42"/>
  </mergeCells>
  <pageMargins left="0.78740157480314965" right="0.27559055118110237" top="0.98425196850393704" bottom="0.59055118110236227" header="0.39370078740157483" footer="0.27559055118110237"/>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19</vt:i4>
      </vt:variant>
    </vt:vector>
  </HeadingPairs>
  <TitlesOfParts>
    <vt:vector size="30" baseType="lpstr">
      <vt:lpstr>GENEL AÇIKLAMA</vt:lpstr>
      <vt:lpstr>Genel Puanlama</vt:lpstr>
      <vt:lpstr>Şartları Sağlama Durumu</vt:lpstr>
      <vt:lpstr>00-KURUMSAL KATKI</vt:lpstr>
      <vt:lpstr>01-EĞİTİME KATKI</vt:lpstr>
      <vt:lpstr>02-ARAŞTIRMAYA KATKI</vt:lpstr>
      <vt:lpstr>03-TOPLUMA KATkı</vt:lpstr>
      <vt:lpstr>04-EĞİTİM-ARAŞTIRMA KATKISI</vt:lpstr>
      <vt:lpstr>05-EĞİTİM-TOPLUMA KATKI</vt:lpstr>
      <vt:lpstr>06-Araştırma-Topluma Katkı</vt:lpstr>
      <vt:lpstr>07-BÖLGE-ÇATPAN KATKI</vt:lpstr>
      <vt:lpstr>'00-KURUMSAL KATKI'!Yazdırma_Alanı</vt:lpstr>
      <vt:lpstr>'01-EĞİTİME KATKI'!Yazdırma_Alanı</vt:lpstr>
      <vt:lpstr>'02-ARAŞTIRMAYA KATKI'!Yazdırma_Alanı</vt:lpstr>
      <vt:lpstr>'03-TOPLUMA KATkı'!Yazdırma_Alanı</vt:lpstr>
      <vt:lpstr>'04-EĞİTİM-ARAŞTIRMA KATKISI'!Yazdırma_Alanı</vt:lpstr>
      <vt:lpstr>'05-EĞİTİM-TOPLUMA KATKI'!Yazdırma_Alanı</vt:lpstr>
      <vt:lpstr>'06-Araştırma-Topluma Katkı'!Yazdırma_Alanı</vt:lpstr>
      <vt:lpstr>'07-BÖLGE-ÇATPAN KATKI'!Yazdırma_Alanı</vt:lpstr>
      <vt:lpstr>'GENEL AÇIKLAMA'!Yazdırma_Alanı</vt:lpstr>
      <vt:lpstr>'Genel Puanlama'!Yazdırma_Alanı</vt:lpstr>
      <vt:lpstr>'Şartları Sağlama Durumu'!Yazdırma_Alanı</vt:lpstr>
      <vt:lpstr>'00-KURUMSAL KATKI'!Yazdırma_Başlıkları</vt:lpstr>
      <vt:lpstr>'01-EĞİTİME KATKI'!Yazdırma_Başlıkları</vt:lpstr>
      <vt:lpstr>'02-ARAŞTIRMAYA KATKI'!Yazdırma_Başlıkları</vt:lpstr>
      <vt:lpstr>'03-TOPLUMA KATkı'!Yazdırma_Başlıkları</vt:lpstr>
      <vt:lpstr>'04-EĞİTİM-ARAŞTIRMA KATKISI'!Yazdırma_Başlıkları</vt:lpstr>
      <vt:lpstr>'05-EĞİTİM-TOPLUMA KATKI'!Yazdırma_Başlıkları</vt:lpstr>
      <vt:lpstr>'06-Araştırma-Topluma Katkı'!Yazdırma_Başlıkları</vt:lpstr>
      <vt:lpstr>'07-BÖLGE-ÇATPAN KATKI'!Yazdırma_Başlıkları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Acer</cp:lastModifiedBy>
  <cp:lastPrinted>2022-05-23T10:31:23Z</cp:lastPrinted>
  <dcterms:created xsi:type="dcterms:W3CDTF">2022-03-09T11:43:36Z</dcterms:created>
  <dcterms:modified xsi:type="dcterms:W3CDTF">2023-12-12T11:44:18Z</dcterms:modified>
</cp:coreProperties>
</file>