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mc:AlternateContent xmlns:mc="http://schemas.openxmlformats.org/markup-compatibility/2006">
    <mc:Choice Requires="x15">
      <x15ac:absPath xmlns:x15ac="http://schemas.microsoft.com/office/spreadsheetml/2010/11/ac" url="C:\Users\Acer\Documents\Dekanlık Belgeler\"/>
    </mc:Choice>
  </mc:AlternateContent>
  <xr:revisionPtr revIDLastSave="0" documentId="13_ncr:1_{FE734E74-C654-494F-B9A9-8B2DD79CDFBE}" xr6:coauthVersionLast="36" xr6:coauthVersionMax="47" xr10:uidLastSave="{00000000-0000-0000-0000-000000000000}"/>
  <bookViews>
    <workbookView xWindow="900" yWindow="465" windowWidth="50295" windowHeight="28335" activeTab="2" xr2:uid="{59645864-719D-F14A-B20C-51CC1F17D92D}"/>
  </bookViews>
  <sheets>
    <sheet name="GENEL AÇIKLAMA" sheetId="11" r:id="rId1"/>
    <sheet name="Genel Puanlama" sheetId="1" r:id="rId2"/>
    <sheet name="Dr. Öretim Üyesi-ŞARTLARI SAĞLA" sheetId="12" r:id="rId3"/>
    <sheet name="00-Kurumsal Katkı" sheetId="4" r:id="rId4"/>
    <sheet name="01-Eğitime Katkı" sheetId="5" r:id="rId5"/>
    <sheet name="02-ARAŞTIRMAYA KATKI" sheetId="6" r:id="rId6"/>
    <sheet name="03-TOPLUMA KATkı" sheetId="7" r:id="rId7"/>
    <sheet name="04-EĞİTİM-ARAŞTIRMA KATKISI" sheetId="8" r:id="rId8"/>
    <sheet name="05-EĞİTİM-TOPLUMA KATKI" sheetId="9" r:id="rId9"/>
    <sheet name="06-Araştırma-topluma katkı" sheetId="2" r:id="rId10"/>
    <sheet name="07_Bölge-çarpan etkisi" sheetId="13" r:id="rId11"/>
  </sheets>
  <externalReferences>
    <externalReference r:id="rId12"/>
  </externalReferences>
  <definedNames>
    <definedName name="_xlnm.Print_Area" localSheetId="3">'00-Kurumsal Katkı'!$A$1:$G$190</definedName>
    <definedName name="_xlnm.Print_Area" localSheetId="4">'01-Eğitime Katkı'!$A$1:$H$154</definedName>
    <definedName name="_xlnm.Print_Area" localSheetId="5">'02-ARAŞTIRMAYA KATKI'!$A$1:$I$375</definedName>
    <definedName name="_xlnm.Print_Area" localSheetId="6">'03-TOPLUMA KATkı'!$A$1:$F$220</definedName>
    <definedName name="_xlnm.Print_Area" localSheetId="7">'04-EĞİTİM-ARAŞTIRMA KATKISI'!$A$1:$F$101</definedName>
    <definedName name="_xlnm.Print_Area" localSheetId="8">'05-EĞİTİM-TOPLUMA KATKI'!$A$1:$F$97</definedName>
    <definedName name="_xlnm.Print_Area" localSheetId="9">'06-Araştırma-topluma katkı'!$A$1:$F$381</definedName>
    <definedName name="_xlnm.Print_Area" localSheetId="10">'07_Bölge-çarpan etkisi'!$A$1:$F$1732</definedName>
    <definedName name="_xlnm.Print_Area" localSheetId="0">'GENEL AÇIKLAMA'!$A$1:$L$21</definedName>
    <definedName name="_xlnm.Print_Area" localSheetId="1">'Genel Puanlama'!$A$1:$I$37</definedName>
    <definedName name="_xlnm.Print_Titles" localSheetId="3">'00-Kurumsal Katkı'!$1:$2</definedName>
    <definedName name="_xlnm.Print_Titles" localSheetId="4">'01-Eğitime Katkı'!$1:$2</definedName>
    <definedName name="_xlnm.Print_Titles" localSheetId="5">'02-ARAŞTIRMAYA KATKI'!$1:$2</definedName>
    <definedName name="_xlnm.Print_Titles" localSheetId="6">'03-TOPLUMA KATkı'!$1:$2</definedName>
    <definedName name="_xlnm.Print_Titles" localSheetId="7">'04-EĞİTİM-ARAŞTIRMA KATKISI'!$1:$2</definedName>
    <definedName name="_xlnm.Print_Titles" localSheetId="8">'05-EĞİTİM-TOPLUMA KATKI'!$1:$2</definedName>
    <definedName name="_xlnm.Print_Titles" localSheetId="9">'06-Araştırma-topluma katkı'!$1:$2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5" i="6" l="1"/>
  <c r="G56" i="6"/>
  <c r="G57" i="6"/>
  <c r="G58" i="6"/>
  <c r="G59" i="6"/>
  <c r="G60" i="6"/>
  <c r="G61" i="6"/>
  <c r="G54" i="6"/>
  <c r="G7" i="6"/>
  <c r="G8" i="6"/>
  <c r="G9" i="6"/>
  <c r="G10" i="6"/>
  <c r="G11" i="6"/>
  <c r="G12" i="6"/>
  <c r="G13" i="6"/>
  <c r="G14" i="6"/>
  <c r="G15" i="6"/>
  <c r="G16" i="6"/>
  <c r="G17" i="6"/>
  <c r="G18" i="6"/>
  <c r="G19" i="6"/>
  <c r="G20" i="6"/>
  <c r="G21" i="6"/>
  <c r="G22" i="6"/>
  <c r="G23" i="6"/>
  <c r="G6" i="6"/>
  <c r="G27" i="6"/>
  <c r="G28" i="6"/>
  <c r="G29" i="6"/>
  <c r="G30" i="6"/>
  <c r="G31" i="6"/>
  <c r="G26" i="6"/>
  <c r="G45" i="6"/>
  <c r="G46" i="6"/>
  <c r="G47" i="6"/>
  <c r="G48" i="6"/>
  <c r="G49" i="6"/>
  <c r="G50" i="6"/>
  <c r="G51" i="6"/>
  <c r="G44" i="6"/>
  <c r="G35" i="6"/>
  <c r="G36" i="6"/>
  <c r="G37" i="6"/>
  <c r="G38" i="6"/>
  <c r="G39" i="6"/>
  <c r="G40" i="6"/>
  <c r="G41" i="6"/>
  <c r="G34" i="6"/>
  <c r="E9" i="12"/>
  <c r="I40" i="12" s="1"/>
  <c r="I32" i="12"/>
  <c r="I30" i="12"/>
  <c r="G253" i="6" l="1"/>
  <c r="G251" i="6"/>
  <c r="E13" i="7"/>
  <c r="F27" i="5"/>
  <c r="F16" i="5"/>
  <c r="F17" i="5"/>
  <c r="G243" i="6"/>
  <c r="G244" i="6"/>
  <c r="G245" i="6"/>
  <c r="G246" i="6"/>
  <c r="G247" i="6"/>
  <c r="D6" i="8"/>
  <c r="D7" i="8"/>
  <c r="D8" i="8"/>
  <c r="D9" i="8"/>
  <c r="D10" i="8"/>
  <c r="D11" i="8"/>
  <c r="D12" i="8"/>
  <c r="D13" i="8"/>
  <c r="D5" i="8"/>
  <c r="G238" i="6"/>
  <c r="G239" i="6"/>
  <c r="G237" i="6"/>
  <c r="H235" i="6" s="1"/>
  <c r="G65" i="5"/>
  <c r="F67" i="5"/>
  <c r="E255" i="13"/>
  <c r="E261" i="13"/>
  <c r="E267" i="13"/>
  <c r="E271" i="13"/>
  <c r="E276" i="13"/>
  <c r="E281" i="13"/>
  <c r="C235" i="13"/>
  <c r="E234" i="13" s="1"/>
  <c r="C250" i="13"/>
  <c r="E249" i="13" s="1"/>
  <c r="C245" i="13"/>
  <c r="E244" i="13" s="1"/>
  <c r="C240" i="13"/>
  <c r="E239" i="13" s="1"/>
  <c r="C229" i="13"/>
  <c r="E228" i="13" s="1"/>
  <c r="C224" i="13"/>
  <c r="E223" i="13" s="1"/>
  <c r="C219" i="13"/>
  <c r="E218" i="13" s="1"/>
  <c r="C214" i="13"/>
  <c r="E213" i="13" s="1"/>
  <c r="C209" i="13"/>
  <c r="E208" i="13" s="1"/>
  <c r="C188" i="13"/>
  <c r="E187" i="13" s="1"/>
  <c r="C203" i="13"/>
  <c r="E202" i="13" s="1"/>
  <c r="C198" i="13"/>
  <c r="E197" i="13" s="1"/>
  <c r="C193" i="13"/>
  <c r="E192" i="13" s="1"/>
  <c r="C150" i="13"/>
  <c r="E149" i="13" s="1"/>
  <c r="C159" i="13"/>
  <c r="E158" i="13" s="1"/>
  <c r="C166" i="13"/>
  <c r="E165" i="13" s="1"/>
  <c r="C173" i="13"/>
  <c r="E172" i="13" s="1"/>
  <c r="C180" i="13"/>
  <c r="E179" i="13" s="1"/>
  <c r="E143" i="13"/>
  <c r="E138" i="13"/>
  <c r="E133" i="13"/>
  <c r="E128" i="13"/>
  <c r="E123" i="13"/>
  <c r="E118" i="13"/>
  <c r="E113" i="13"/>
  <c r="E108" i="13"/>
  <c r="E103" i="13"/>
  <c r="E98" i="13"/>
  <c r="E93" i="13"/>
  <c r="E88" i="13"/>
  <c r="E83" i="13"/>
  <c r="E77" i="13"/>
  <c r="E71" i="13"/>
  <c r="E66" i="13"/>
  <c r="E61" i="13"/>
  <c r="E56" i="13"/>
  <c r="E51" i="13"/>
  <c r="E46" i="13"/>
  <c r="E41" i="13"/>
  <c r="E36" i="13"/>
  <c r="E26" i="13"/>
  <c r="E22" i="13"/>
  <c r="E18" i="13"/>
  <c r="E14" i="13"/>
  <c r="E7" i="13"/>
  <c r="E4" i="13"/>
  <c r="E10" i="13"/>
  <c r="E376" i="2"/>
  <c r="E371" i="2"/>
  <c r="E365" i="2"/>
  <c r="E360" i="2"/>
  <c r="E355" i="2"/>
  <c r="E348" i="2"/>
  <c r="E342" i="2"/>
  <c r="E337" i="2"/>
  <c r="E332" i="2"/>
  <c r="E327" i="2"/>
  <c r="E321" i="2"/>
  <c r="E304" i="2"/>
  <c r="E299" i="2"/>
  <c r="E294" i="2"/>
  <c r="E289" i="2"/>
  <c r="E284" i="2"/>
  <c r="E279" i="2"/>
  <c r="E274" i="2"/>
  <c r="E269" i="2"/>
  <c r="E264" i="2"/>
  <c r="E259" i="2"/>
  <c r="E254" i="2"/>
  <c r="E248" i="2"/>
  <c r="E243" i="2"/>
  <c r="E238" i="2"/>
  <c r="E233" i="2"/>
  <c r="E225" i="2"/>
  <c r="E220" i="2"/>
  <c r="E138" i="2"/>
  <c r="E214" i="2"/>
  <c r="E210" i="2"/>
  <c r="E206" i="2"/>
  <c r="E202" i="2"/>
  <c r="E198" i="2"/>
  <c r="E193" i="2"/>
  <c r="E188" i="2"/>
  <c r="E183" i="2"/>
  <c r="E178" i="2"/>
  <c r="E149" i="2"/>
  <c r="E144" i="2"/>
  <c r="E133" i="2"/>
  <c r="E128" i="2"/>
  <c r="E124" i="2"/>
  <c r="E116" i="2"/>
  <c r="E120" i="2"/>
  <c r="E112" i="2"/>
  <c r="E108" i="2"/>
  <c r="E104" i="2"/>
  <c r="E97" i="2"/>
  <c r="E91" i="2"/>
  <c r="E85" i="2"/>
  <c r="E79" i="2"/>
  <c r="E74" i="2"/>
  <c r="E69" i="2"/>
  <c r="E63" i="2"/>
  <c r="E59" i="2"/>
  <c r="E55" i="2"/>
  <c r="E49" i="2"/>
  <c r="E43" i="2"/>
  <c r="E31" i="2"/>
  <c r="E37" i="2"/>
  <c r="E25" i="2"/>
  <c r="E19" i="2"/>
  <c r="E14" i="2"/>
  <c r="E9" i="2"/>
  <c r="E4" i="2"/>
  <c r="C85" i="9"/>
  <c r="C76" i="9"/>
  <c r="C68" i="9"/>
  <c r="C60" i="9"/>
  <c r="E59" i="9" s="1"/>
  <c r="C51" i="9"/>
  <c r="E50" i="9" s="1"/>
  <c r="C45" i="9"/>
  <c r="E44" i="9" s="1"/>
  <c r="C38" i="9"/>
  <c r="E37" i="9" s="1"/>
  <c r="C30" i="9"/>
  <c r="E29" i="9" s="1"/>
  <c r="C21" i="9"/>
  <c r="E20" i="9" s="1"/>
  <c r="C10" i="9"/>
  <c r="E9" i="9" s="1"/>
  <c r="E3" i="9"/>
  <c r="E95" i="8"/>
  <c r="E81" i="8"/>
  <c r="E76" i="8"/>
  <c r="E68" i="8"/>
  <c r="E61" i="8"/>
  <c r="E53" i="8"/>
  <c r="E45" i="8"/>
  <c r="E37" i="8"/>
  <c r="E28" i="8"/>
  <c r="E21" i="8"/>
  <c r="E14" i="8"/>
  <c r="E216" i="7"/>
  <c r="E211" i="7"/>
  <c r="E206" i="7"/>
  <c r="E201" i="7"/>
  <c r="E196" i="7"/>
  <c r="E191" i="7"/>
  <c r="E186" i="7"/>
  <c r="E181" i="7"/>
  <c r="E176" i="7"/>
  <c r="E171" i="7"/>
  <c r="E165" i="7"/>
  <c r="E160" i="7"/>
  <c r="E155" i="7"/>
  <c r="E150" i="7"/>
  <c r="E145" i="7"/>
  <c r="E140" i="7"/>
  <c r="E135" i="7"/>
  <c r="E130" i="7"/>
  <c r="E124" i="7"/>
  <c r="E119" i="7"/>
  <c r="E114" i="7"/>
  <c r="E109" i="7"/>
  <c r="E103" i="7"/>
  <c r="E98" i="7"/>
  <c r="E93" i="7"/>
  <c r="E88" i="7"/>
  <c r="E79" i="7"/>
  <c r="E75" i="7"/>
  <c r="E67" i="7"/>
  <c r="E63" i="7"/>
  <c r="E55" i="7"/>
  <c r="E51" i="7"/>
  <c r="E38" i="7"/>
  <c r="E34" i="7"/>
  <c r="E22" i="7"/>
  <c r="E8" i="7"/>
  <c r="G371" i="6"/>
  <c r="G370" i="6"/>
  <c r="G369" i="6"/>
  <c r="H367" i="6" s="1"/>
  <c r="G365" i="6"/>
  <c r="G366" i="6"/>
  <c r="G364" i="6"/>
  <c r="G359" i="6"/>
  <c r="G360" i="6"/>
  <c r="G361" i="6"/>
  <c r="G358" i="6"/>
  <c r="G352" i="6"/>
  <c r="H356" i="6"/>
  <c r="G355" i="6"/>
  <c r="G354" i="6"/>
  <c r="G353" i="6"/>
  <c r="G307" i="6"/>
  <c r="G308" i="6"/>
  <c r="G309" i="6"/>
  <c r="G310" i="6"/>
  <c r="G347" i="6"/>
  <c r="G346" i="6"/>
  <c r="G345" i="6"/>
  <c r="G341" i="6"/>
  <c r="G342" i="6"/>
  <c r="G340" i="6"/>
  <c r="G336" i="6"/>
  <c r="G337" i="6"/>
  <c r="G335" i="6"/>
  <c r="H333" i="6" s="1"/>
  <c r="K3" i="6"/>
  <c r="M3" i="6"/>
  <c r="G331" i="6"/>
  <c r="G332" i="6"/>
  <c r="G330" i="6"/>
  <c r="G326" i="6"/>
  <c r="H325" i="6" s="1"/>
  <c r="G315" i="6"/>
  <c r="G316" i="6"/>
  <c r="G317" i="6"/>
  <c r="G318" i="6"/>
  <c r="G319" i="6"/>
  <c r="G320" i="6"/>
  <c r="G321" i="6"/>
  <c r="G322" i="6"/>
  <c r="G323" i="6"/>
  <c r="G324" i="6"/>
  <c r="G314" i="6"/>
  <c r="G300" i="6"/>
  <c r="G301" i="6"/>
  <c r="G302" i="6"/>
  <c r="G303" i="6"/>
  <c r="G304" i="6"/>
  <c r="G305" i="6"/>
  <c r="G306" i="6"/>
  <c r="G299" i="6"/>
  <c r="G286" i="6"/>
  <c r="G287" i="6"/>
  <c r="G285" i="6"/>
  <c r="G291" i="6"/>
  <c r="G290" i="6"/>
  <c r="G295" i="6"/>
  <c r="G294" i="6"/>
  <c r="G282" i="6"/>
  <c r="G281" i="6"/>
  <c r="G277" i="6"/>
  <c r="G276" i="6"/>
  <c r="G273" i="6"/>
  <c r="G272" i="6"/>
  <c r="G268" i="6"/>
  <c r="G269" i="6"/>
  <c r="G267" i="6"/>
  <c r="G264" i="6"/>
  <c r="G263" i="6"/>
  <c r="G262" i="6"/>
  <c r="G257" i="6"/>
  <c r="G258" i="6"/>
  <c r="G256" i="6"/>
  <c r="G252" i="6"/>
  <c r="G242" i="6"/>
  <c r="G112" i="6"/>
  <c r="G113" i="6"/>
  <c r="G114" i="6"/>
  <c r="G107" i="6"/>
  <c r="G108" i="6"/>
  <c r="G101" i="6"/>
  <c r="G102" i="6"/>
  <c r="G103" i="6"/>
  <c r="G97" i="6"/>
  <c r="G95" i="6"/>
  <c r="G96" i="6"/>
  <c r="G90" i="6"/>
  <c r="G88" i="6"/>
  <c r="G89" i="6"/>
  <c r="G87" i="6"/>
  <c r="G80" i="6"/>
  <c r="G81" i="6"/>
  <c r="G82" i="6"/>
  <c r="G83" i="6"/>
  <c r="G84" i="6"/>
  <c r="G79" i="6"/>
  <c r="G73" i="6"/>
  <c r="G74" i="6"/>
  <c r="G75" i="6"/>
  <c r="G76" i="6"/>
  <c r="G72" i="6"/>
  <c r="G69" i="6"/>
  <c r="G68" i="6"/>
  <c r="G67" i="6"/>
  <c r="G66" i="6"/>
  <c r="G65" i="6"/>
  <c r="G64" i="6"/>
  <c r="H230" i="6"/>
  <c r="H226" i="6"/>
  <c r="H218" i="6"/>
  <c r="H211" i="6"/>
  <c r="H204" i="6"/>
  <c r="H200" i="6"/>
  <c r="H196" i="6"/>
  <c r="H192" i="6"/>
  <c r="H187" i="6"/>
  <c r="H159" i="6"/>
  <c r="H183" i="6"/>
  <c r="H179" i="6"/>
  <c r="H175" i="6"/>
  <c r="H171" i="6"/>
  <c r="H167" i="6"/>
  <c r="H163" i="6"/>
  <c r="H154" i="6"/>
  <c r="H149" i="6"/>
  <c r="H145" i="6"/>
  <c r="H141" i="6"/>
  <c r="H137" i="6"/>
  <c r="H133" i="6"/>
  <c r="H129" i="6"/>
  <c r="H125" i="6"/>
  <c r="H292" i="6"/>
  <c r="H288" i="6"/>
  <c r="H283" i="6"/>
  <c r="H279" i="6"/>
  <c r="H260" i="6"/>
  <c r="H121" i="6"/>
  <c r="H42" i="6"/>
  <c r="G139" i="5"/>
  <c r="G134" i="5"/>
  <c r="G127" i="5"/>
  <c r="G122" i="5"/>
  <c r="G117" i="5"/>
  <c r="G112" i="5"/>
  <c r="G107" i="5"/>
  <c r="G102" i="5"/>
  <c r="G97" i="5"/>
  <c r="G92" i="5"/>
  <c r="G87" i="5"/>
  <c r="G82" i="5"/>
  <c r="G77" i="5"/>
  <c r="G72" i="5"/>
  <c r="G60" i="5"/>
  <c r="G55" i="5"/>
  <c r="G50" i="5"/>
  <c r="G45" i="5"/>
  <c r="G40" i="5"/>
  <c r="G34" i="5"/>
  <c r="G28" i="5"/>
  <c r="F4" i="4"/>
  <c r="F183" i="4"/>
  <c r="F181" i="4"/>
  <c r="F176" i="4"/>
  <c r="F171" i="4"/>
  <c r="F166" i="4"/>
  <c r="F161" i="4"/>
  <c r="F156" i="4"/>
  <c r="F151" i="4"/>
  <c r="F144" i="4"/>
  <c r="F139" i="4"/>
  <c r="F134" i="4"/>
  <c r="F129" i="4"/>
  <c r="F124" i="4"/>
  <c r="F119" i="4"/>
  <c r="F114" i="4"/>
  <c r="F109" i="4"/>
  <c r="F101" i="4"/>
  <c r="F98" i="4"/>
  <c r="F95" i="4"/>
  <c r="F92" i="4"/>
  <c r="F90" i="4"/>
  <c r="F81" i="4"/>
  <c r="F74" i="4"/>
  <c r="F70" i="4"/>
  <c r="F67" i="4"/>
  <c r="F65" i="4"/>
  <c r="F62" i="4"/>
  <c r="F60" i="4"/>
  <c r="F58" i="4"/>
  <c r="F56" i="4"/>
  <c r="F53" i="4"/>
  <c r="F51" i="4"/>
  <c r="F48" i="4"/>
  <c r="F45" i="4"/>
  <c r="F43" i="4"/>
  <c r="F40" i="4"/>
  <c r="F38" i="4"/>
  <c r="F36" i="4"/>
  <c r="F34" i="4"/>
  <c r="F29" i="4"/>
  <c r="F27" i="4"/>
  <c r="F25" i="4"/>
  <c r="F23" i="4"/>
  <c r="F21" i="4"/>
  <c r="F19" i="4"/>
  <c r="F17" i="4"/>
  <c r="F14" i="4"/>
  <c r="F12" i="4"/>
  <c r="F10" i="4"/>
  <c r="F8" i="4"/>
  <c r="F6" i="4"/>
  <c r="H362" i="6" l="1"/>
  <c r="H297" i="6"/>
  <c r="E3" i="8"/>
  <c r="F2" i="8" s="1"/>
  <c r="I21" i="1" s="1"/>
  <c r="F2" i="13"/>
  <c r="I24" i="1" s="1"/>
  <c r="F2" i="2"/>
  <c r="I23" i="1" s="1"/>
  <c r="F2" i="9"/>
  <c r="I22" i="1" s="1"/>
  <c r="E83" i="7"/>
  <c r="E71" i="7"/>
  <c r="E59" i="7"/>
  <c r="E42" i="7"/>
  <c r="E47" i="7"/>
  <c r="E26" i="7"/>
  <c r="E30" i="7"/>
  <c r="E17" i="7"/>
  <c r="E3" i="7"/>
  <c r="H343" i="6"/>
  <c r="H328" i="6"/>
  <c r="H338" i="6"/>
  <c r="H350" i="6"/>
  <c r="H312" i="6"/>
  <c r="H274" i="6"/>
  <c r="H270" i="6"/>
  <c r="H265" i="6"/>
  <c r="H254" i="6"/>
  <c r="H249" i="6"/>
  <c r="H85" i="6"/>
  <c r="H240" i="6"/>
  <c r="G2" i="4"/>
  <c r="I17" i="1" s="1"/>
  <c r="H14" i="12"/>
  <c r="E14" i="12"/>
  <c r="E13" i="12"/>
  <c r="E12" i="12"/>
  <c r="E10" i="12"/>
  <c r="F2" i="7" l="1"/>
  <c r="I20" i="1" s="1"/>
  <c r="H32" i="6"/>
  <c r="G111" i="6"/>
  <c r="G106" i="6"/>
  <c r="G100" i="6"/>
  <c r="G94" i="6"/>
  <c r="F38" i="5"/>
  <c r="F37" i="5"/>
  <c r="F36" i="5"/>
  <c r="F31" i="5"/>
  <c r="F32" i="5"/>
  <c r="F33" i="5"/>
  <c r="F30" i="5"/>
  <c r="F21" i="5"/>
  <c r="F22" i="5"/>
  <c r="F23" i="5"/>
  <c r="F24" i="5"/>
  <c r="F25" i="5"/>
  <c r="F26" i="5"/>
  <c r="F20" i="5"/>
  <c r="F7" i="5"/>
  <c r="F8" i="5"/>
  <c r="F9" i="5"/>
  <c r="F10" i="5"/>
  <c r="F11" i="5"/>
  <c r="F12" i="5"/>
  <c r="F13" i="5"/>
  <c r="F14" i="5"/>
  <c r="F15" i="5"/>
  <c r="F6" i="5"/>
  <c r="E11" i="12"/>
  <c r="E40" i="12" s="1"/>
  <c r="G18" i="5" l="1"/>
  <c r="G4" i="5"/>
  <c r="H77" i="6"/>
  <c r="H109" i="6"/>
  <c r="H92" i="6"/>
  <c r="H98" i="6"/>
  <c r="H104" i="6"/>
  <c r="H70" i="6"/>
  <c r="H52" i="6"/>
  <c r="H62" i="6"/>
  <c r="H116" i="6"/>
  <c r="H24" i="6"/>
  <c r="H4" i="6"/>
  <c r="G2" i="5" l="1"/>
  <c r="I18" i="1" s="1"/>
  <c r="I2" i="6"/>
  <c r="I19" i="1" s="1"/>
  <c r="H3" i="6"/>
  <c r="XEP235" i="7" l="1"/>
  <c r="H4" i="5"/>
  <c r="H34" i="5" l="1"/>
  <c r="H18" i="5"/>
  <c r="H139" i="5" l="1"/>
  <c r="H92" i="5"/>
  <c r="H97" i="5"/>
  <c r="H107" i="5"/>
  <c r="D260" i="6"/>
  <c r="H102" i="5"/>
  <c r="H77" i="5"/>
  <c r="H117" i="5"/>
  <c r="H122" i="5"/>
  <c r="H65" i="5"/>
  <c r="H72" i="5"/>
  <c r="H50" i="5"/>
  <c r="H112" i="5"/>
  <c r="H45" i="5"/>
  <c r="H134" i="5"/>
  <c r="H28" i="5"/>
  <c r="H87" i="5"/>
  <c r="H40" i="5"/>
  <c r="H55" i="5"/>
  <c r="H60" i="5"/>
  <c r="H82" i="5"/>
  <c r="H127" i="5"/>
  <c r="H2" i="5" l="1"/>
  <c r="I25" i="1" l="1"/>
</calcChain>
</file>

<file path=xl/sharedStrings.xml><?xml version="1.0" encoding="utf-8"?>
<sst xmlns="http://schemas.openxmlformats.org/spreadsheetml/2006/main" count="1675" uniqueCount="1027">
  <si>
    <t>ATATÜRK ÜNİVERSİTESİ</t>
  </si>
  <si>
    <t>FEN FAKÜLTESİ</t>
  </si>
  <si>
    <t>Öğretim Elemanları Puanlandırma Formu</t>
  </si>
  <si>
    <t>Adı Soyadı</t>
  </si>
  <si>
    <t xml:space="preserve">Doğum Tarihi </t>
  </si>
  <si>
    <t>Unvanı</t>
  </si>
  <si>
    <t>Bölümü</t>
  </si>
  <si>
    <t>Anabilim Dalı</t>
  </si>
  <si>
    <t>:</t>
  </si>
  <si>
    <t>Yabancı Dil Puanı / Alındığı Tarih</t>
  </si>
  <si>
    <t>/</t>
  </si>
  <si>
    <t>KURUMSAL KATKI</t>
  </si>
  <si>
    <t>00</t>
  </si>
  <si>
    <t>01</t>
  </si>
  <si>
    <t>EĞİTİME KATKI</t>
  </si>
  <si>
    <t>Puan</t>
  </si>
  <si>
    <t>02</t>
  </si>
  <si>
    <t>ARAŞTIRMAYA KATKI</t>
  </si>
  <si>
    <t>03</t>
  </si>
  <si>
    <t>TOPLUMA KATKI</t>
  </si>
  <si>
    <t>04</t>
  </si>
  <si>
    <t>05</t>
  </si>
  <si>
    <t>06</t>
  </si>
  <si>
    <t>07</t>
  </si>
  <si>
    <t>EĞİTİM-ARAŞTIRMA KATKISI</t>
  </si>
  <si>
    <t>EĞİTİM-TOPLUMA KATKI</t>
  </si>
  <si>
    <t>ARAŞTIRMA-TOPLUMA KATKI</t>
  </si>
  <si>
    <t>BÖLGE-ÇARPIM KATKI</t>
  </si>
  <si>
    <t xml:space="preserve">BÖLGE PUANI </t>
  </si>
  <si>
    <t>TOPLAM PUAN</t>
  </si>
  <si>
    <t>EEE1</t>
  </si>
  <si>
    <t>EEE2</t>
  </si>
  <si>
    <t>EEE3</t>
  </si>
  <si>
    <t>EEE4</t>
  </si>
  <si>
    <t>Genel Sekreter</t>
  </si>
  <si>
    <t>06.01</t>
  </si>
  <si>
    <t>06.02</t>
  </si>
  <si>
    <t>06.03</t>
  </si>
  <si>
    <t>06.04</t>
  </si>
  <si>
    <t>06.05</t>
  </si>
  <si>
    <t>06.06</t>
  </si>
  <si>
    <t>06.08</t>
  </si>
  <si>
    <t>ULUSAL GİRİŞİMCİLİK FAALİYETLERİ</t>
  </si>
  <si>
    <t>Yurtiçinde firma kurmak</t>
  </si>
  <si>
    <t>Yurtiçinde firma ortağı olmak</t>
  </si>
  <si>
    <t>Hakemsiz dergilerde yayımlanan tam makale veya derleme</t>
  </si>
  <si>
    <t>00.01</t>
  </si>
  <si>
    <t>00.01.01</t>
  </si>
  <si>
    <t>Rektör</t>
  </si>
  <si>
    <t>00.01.02</t>
  </si>
  <si>
    <t>Rektör Yardımcısı</t>
  </si>
  <si>
    <t>00.01.03</t>
  </si>
  <si>
    <t>Senato Üyesi</t>
  </si>
  <si>
    <t>00.01.04</t>
  </si>
  <si>
    <t>Üniversite Yönetim Kurulu Üyesi</t>
  </si>
  <si>
    <t>00.01.05</t>
  </si>
  <si>
    <t>Dekan</t>
  </si>
  <si>
    <t>00.01.06</t>
  </si>
  <si>
    <t>Dekan Yardımcısı</t>
  </si>
  <si>
    <t>00.01.07</t>
  </si>
  <si>
    <t>Enstitü, Konservatuvar, Yüksekokul, MYO Müdürü</t>
  </si>
  <si>
    <t>00.01.08</t>
  </si>
  <si>
    <t>Enstitü, Konservatuvar, Yüksekokul, MYO Müdür Yardımcısı</t>
  </si>
  <si>
    <t>00.01.09</t>
  </si>
  <si>
    <t>Uygulama ve Araştırma Merkez Müdürü</t>
  </si>
  <si>
    <t>00.01.10</t>
  </si>
  <si>
    <t>Uygulama ve Araştırma Merkezi Müdür Yardımcısı</t>
  </si>
  <si>
    <t>00.01.11</t>
  </si>
  <si>
    <t>Bölüm Başkanı</t>
  </si>
  <si>
    <t>00.01.12</t>
  </si>
  <si>
    <t>Bölüm Başkan Yardımcısı</t>
  </si>
  <si>
    <t>00.01.13</t>
  </si>
  <si>
    <t>Anabilim/Bilim Dalı Başkanı</t>
  </si>
  <si>
    <t>00.01.14</t>
  </si>
  <si>
    <t>Başhekim</t>
  </si>
  <si>
    <t>00.01.15</t>
  </si>
  <si>
    <t>Başhekim Yardımcısı</t>
  </si>
  <si>
    <t>00.01.16</t>
  </si>
  <si>
    <t>Fakülte, Enstitü, Konservatuvar, Yüksekokul ve MYO kurulu/yönetim kurulu üyesi</t>
  </si>
  <si>
    <t>00.01.17</t>
  </si>
  <si>
    <t>Rektörlüğe Bağlı Diğer Ofis/Koordinatörlüklerde Koordinatör</t>
  </si>
  <si>
    <t>00.01.18</t>
  </si>
  <si>
    <t>Rektörlüğe Bağlı Diğer Ofis/Koordinatörlüklerde Koordinatör Yardımcısı</t>
  </si>
  <si>
    <t>00.01.19</t>
  </si>
  <si>
    <t>Rektörlüğe Bağlı Diğer Ofis/Koordinatörlüklerdeki diğer görevler</t>
  </si>
  <si>
    <t>00.01.20</t>
  </si>
  <si>
    <t>Fakülte, Enstitü, Konservatuvar, Yüksekokul, MYO Bünyesindeki Ofis/Koordinatörlüklerde Koordinatör</t>
  </si>
  <si>
    <t>00.01.21</t>
  </si>
  <si>
    <t>Fakülte, Enstitü, Konservatuvar, Yüksekokul, MYO Bünyesindeki Ofis/Koordinatörlüklerde görev</t>
  </si>
  <si>
    <t>00.01.22</t>
  </si>
  <si>
    <t>BAP Komisyon Başkanı</t>
  </si>
  <si>
    <t>00.01.23</t>
  </si>
  <si>
    <t>BAP Koordinatörü</t>
  </si>
  <si>
    <t>00.01.24</t>
  </si>
  <si>
    <t>BAP Koordinatör Yardımcısı</t>
  </si>
  <si>
    <t>00.01.25</t>
  </si>
  <si>
    <t>BAP Birimi Bilimsel Komisyon Üyeliği</t>
  </si>
  <si>
    <t>00.01.26</t>
  </si>
  <si>
    <t>Akademik Performans Değerlendirme Kurulu Üyeliği</t>
  </si>
  <si>
    <t>00.01.27</t>
  </si>
  <si>
    <t>Akademik Teşvik Değerlendirme Kurulu Üyeliği</t>
  </si>
  <si>
    <t>00.01.28</t>
  </si>
  <si>
    <t>Rektörlüğe Bağlı Komisyon Başkanlığı</t>
  </si>
  <si>
    <t>00.01.29</t>
  </si>
  <si>
    <t>Rektörlüğe Bağlı Komisyon Üyesi</t>
  </si>
  <si>
    <t>00.01.30</t>
  </si>
  <si>
    <t>Fakülte, Enstitü, Konservatuvar, Yüksekokul, MYO Bünyesindeki Komisyon Başkanlığı</t>
  </si>
  <si>
    <t>00.01.31</t>
  </si>
  <si>
    <t>Fakülte, Enstitü, Konservatuvar, Yüksekokul, MYO Bünyesindeki Komisyon Üyesi</t>
  </si>
  <si>
    <t>00.01.32</t>
  </si>
  <si>
    <t>Etik Kurul Başkanı</t>
  </si>
  <si>
    <t>00.01.33</t>
  </si>
  <si>
    <t>Etik Kurul Üyesi</t>
  </si>
  <si>
    <t>00.01.34</t>
  </si>
  <si>
    <t>Soruşturma Komisyonu Başkanı</t>
  </si>
  <si>
    <t>00.01.35</t>
  </si>
  <si>
    <t>Soruşturma Komisyonu Üyesi (her bir soruşturma için)</t>
  </si>
  <si>
    <t>00.01.36</t>
  </si>
  <si>
    <t>Üniversitede diğer idari görev</t>
  </si>
  <si>
    <t>YÖNETİMSEL FAALİYETLER</t>
  </si>
  <si>
    <t>00.02</t>
  </si>
  <si>
    <t>YETKİNLİK VE NİTELİKLERİN ARTIRILMASINA YÖNELİK ULUSLARARASI FAALİYETLER</t>
  </si>
  <si>
    <t>00.02.01</t>
  </si>
  <si>
    <t>Yurtdışındaki bir üniversitede Post-Doktora/Yan Dal eğitimi yapmak</t>
  </si>
  <si>
    <t>00.02.02</t>
  </si>
  <si>
    <t>Destek programları kapsamında sağlanan burslarla doktora sonrası araştırma amaçlı olarak yurt dışında bir üniversitede bulunmak</t>
  </si>
  <si>
    <t>00.02.03</t>
  </si>
  <si>
    <t>Destek programları kapsamında sağlanan burslarla lisansüstü eğitim döneminde yurt dışında bir üniversitede bulunmak</t>
  </si>
  <si>
    <t>00.02.04</t>
  </si>
  <si>
    <t>Uluslararası işbirliği/dolaşım programları (Mevlana, Erasmus vb) kapsamında yurt dışındaki bir üniversitede bulunmak</t>
  </si>
  <si>
    <t>00.02.05</t>
  </si>
  <si>
    <t>Öğretim Üyesi İzni kapsamında yurtdışında bir üniversitede bulunmak</t>
  </si>
  <si>
    <t>00.02.06</t>
  </si>
  <si>
    <t>Uluslararası tanınmış yabancı dil seviye tespit sınavından en az orta (intermediate ve üzeri) seviyede puan almak - 70 ve üzeri</t>
  </si>
  <si>
    <t>00.02.07</t>
  </si>
  <si>
    <t>Bilimsel araştırma yetkinliğinin artırılmasına yönelik sonucunda sertifika alınmış mesleki kurs veya eğitim almak</t>
  </si>
  <si>
    <t>00.02.08</t>
  </si>
  <si>
    <t>Araştırma yönetimi, araştırma teknikleri, bilimsel metin yazma, etkinli sunum teknikleri, ölçme ve değerlendirme, zaman yönetimi, etkili konuşma, kalite yönetimi, stres yönetimi, etkili iletişim, kalite yönetimi, iş sağlığı ve güvenliği konularında sonucunda sertifika alınmış kurs veya eğitim almak</t>
  </si>
  <si>
    <t>00.03</t>
  </si>
  <si>
    <t>YETKİNLİK VE NİTELİKLERİN ARTIRILMASINA YÖNELİK ULUSAL FAALİYETLER</t>
  </si>
  <si>
    <t>00.03.01</t>
  </si>
  <si>
    <t>Yurtiçinden başka bir üniversitede Post-Doktora/ Yan Dal eğitimi yapmak</t>
  </si>
  <si>
    <t>00.03.02</t>
  </si>
  <si>
    <t>Destek programları kapsamında sağlanan burslarla doktora sonrası araştırma amaçlı olarak yurt içinden başka bir üniversitede bulunmak</t>
  </si>
  <si>
    <t>00.03.03</t>
  </si>
  <si>
    <t>Destek programları kapsamında sağlanan burslarla lisansüstü eğitim döneminde yurt içinden başka bir üniversitede bulunmak</t>
  </si>
  <si>
    <t>00.03.04</t>
  </si>
  <si>
    <t>Ulusal işbirliği/dolaşım programları (Farabi vb.) kapsamında yurt içindeki başka bir üniversitede bulunmak</t>
  </si>
  <si>
    <t>00.03.05</t>
  </si>
  <si>
    <t>Öğretim Üyesi İzni kapsamında yurt içinde bir üniversitede bulunmak</t>
  </si>
  <si>
    <t>00.03.06</t>
  </si>
  <si>
    <t>Yükseköğretim kurumlarında doçentlik başvurusu, akademik kadrolara atanma veya lisansüstü eğitime giriş için geçerli kabul edilen ve ulusal düzeyde yapılan merkezi yabancı dil seviye tespit sınavlarından en az 80 ve üzerinde puan almak</t>
  </si>
  <si>
    <t>00.03.07</t>
  </si>
  <si>
    <t>00.03.08</t>
  </si>
  <si>
    <t>Deney ve Deney Föyü Hazırlama (En fazla 9 puan dikkate alınır)</t>
  </si>
  <si>
    <t>Öğrenci Sınıf Danışmanlığı (her yıl için bir defa hesaplanır)</t>
  </si>
  <si>
    <t>DERS YÜKÜ</t>
  </si>
  <si>
    <t>01.01</t>
  </si>
  <si>
    <t>Eğitim-öğretim planlarında yer alan ve fiilen yürütülen ön lisans ve lisans dersleri (dönem başına her bir ders kredisi için). Yabancı dilde verilen dersler için iki katı puan verilir.</t>
  </si>
  <si>
    <t>Eğitim-öğretim planlarında yer alan ve fiilen yürütülen yüksek lisans dersleri (uzmanlık alan dersi ve danışmanlık hariç, dönem başına her bir ders kredisi için). Yabancı dilde verilen dersler için iki katı puan verilir.</t>
  </si>
  <si>
    <t>01.01.01</t>
  </si>
  <si>
    <t>01.02.02</t>
  </si>
  <si>
    <t>Eğitim-öğretim planlarında yer alan ve fiilen yürütülen doktora veya uzmanlık derslerinin (uzmanlık alan dersi ve danışmanlık hariç, dönem başına her bir ders kredisi için). Yabancı dilde verilen dersler için iki katı puan verilir.</t>
  </si>
  <si>
    <t>01.01.03</t>
  </si>
  <si>
    <t>Sürekli Eğitim Merkezi vb üniversitenin birimleri tarafından düzenlenen eğitim/kurs faaliyetleri kapsamında verilen kurs başına düşen her bir ders kredisi için</t>
  </si>
  <si>
    <t>01.01.04</t>
  </si>
  <si>
    <t>01.02</t>
  </si>
  <si>
    <t>Uluslararası tanınmış yayınevleri tarafından yayımlanan özgün bilimsel araştırma veya ders kitabı</t>
  </si>
  <si>
    <t>01.02.01</t>
  </si>
  <si>
    <t>Web tabanlı erişime açık çoklu ortam ve/veya etkileşimli açık ders hazırlama (dönem başına her bir ders için)</t>
  </si>
  <si>
    <t>Web tabanlı erişime açık çoklu ortam ve/veya etkileşimli yabancı dilde açık ders hazırlama(dönem başına her bir ders için)</t>
  </si>
  <si>
    <t>01.02.03</t>
  </si>
  <si>
    <t>01.02.04</t>
  </si>
  <si>
    <t>Uluslararası düzeyde antrenör ve hakem eğitimi kurslarında verilen eğitim</t>
  </si>
  <si>
    <t>Ulusal düzeyde antrenör ve hakem eğitimi kurslarında verilen eğitim (en fazla 10 puan dikkate alınır)</t>
  </si>
  <si>
    <t>01.03</t>
  </si>
  <si>
    <t>01.03.01</t>
  </si>
  <si>
    <t>01.03.02</t>
  </si>
  <si>
    <t>01.03.03</t>
  </si>
  <si>
    <t>01.03.04</t>
  </si>
  <si>
    <t>01.03.05</t>
  </si>
  <si>
    <t>01.03.06</t>
  </si>
  <si>
    <t>01.03.07</t>
  </si>
  <si>
    <t>01.03.08</t>
  </si>
  <si>
    <t>01.03.09</t>
  </si>
  <si>
    <t>01.03.10</t>
  </si>
  <si>
    <t>01.03.11</t>
  </si>
  <si>
    <t>01.03.12</t>
  </si>
  <si>
    <t>Uluslararası tanınmış yayınevleri tarafından yayımlanan özgün bilimsel araştırma veya ders kitabı bölümü</t>
  </si>
  <si>
    <t>Diğer uluslararası yayınevleri tarafından yayımlanan özgün bilimsel araştırma veya ders kitabı</t>
  </si>
  <si>
    <t>Diğer uluslararası yayınevleri tarafından yayımlanan özgün bilimsel araştırma veya ders kitabı bölümü</t>
  </si>
  <si>
    <t>Ulusal tanınmış yayınevleri tarafından yayımlanan özgün bilimsel araştırma veya ders kitabı</t>
  </si>
  <si>
    <t>Ulusal tanınmış yayınevleri tarafından yayımlanan özgün bilimsel araştırma veya ders kitabı bölümü</t>
  </si>
  <si>
    <t>Diğer ulusal yayınevleri tarafından yayımlanan özgün bilimsel araştırma veya ders kitabı</t>
  </si>
  <si>
    <t>Diğer ulusal yayınevleri tarafından yayımlanan özgün bilimsel araştırma veya ders kitabı bölümü</t>
  </si>
  <si>
    <t>Uluslararası tanınmış yayınevleri tarafından yayımlanan özgün bilimsel araştırma veya ders kitabı editörü</t>
  </si>
  <si>
    <t>Diğer uluslararası yayınevleri tarafından yayımlanan özgün bilimsel araştırma veya ders kitabı editörü</t>
  </si>
  <si>
    <t>Ulusal tanınmış yayınevleri tarafından yayımlanan özgün bilimsel araştırma veya ders kitabı editörü</t>
  </si>
  <si>
    <t>Diğer ulusal yayınevleri tarafından yayımlanan özgün bilimsel araştırma veya ders kitabı editörü</t>
  </si>
  <si>
    <t>01.04</t>
  </si>
  <si>
    <t>01.04.01</t>
  </si>
  <si>
    <t>01.04.02</t>
  </si>
  <si>
    <t xml:space="preserve">Ulusal yayınevleri tarafından Türkçe yayımlanan özgün bilimsel araştırma veya ders kitabının başka dilde yayımlanmış çevirisi </t>
  </si>
  <si>
    <t xml:space="preserve">Uluslararası yayınevleri tarafından yayımlanan özgün bilimsel araştırma veya ders kitabının yayımlanmış Türkçe çevirisi </t>
  </si>
  <si>
    <t>EĞİTİM YETKİNLİKLERİ</t>
  </si>
  <si>
    <t>ÖZGÜN BİLİMSEL ARAŞTIRMA VEYA DERS KİTABI</t>
  </si>
  <si>
    <t>Diğer uluslararası hakemli dergilerde yayımlanan kısa makale (editöre mektup, teknik not, vaka takdimi, tartışma, kitap incelemesi)</t>
  </si>
  <si>
    <t>ULUSAL DERGİDE MAKALE</t>
  </si>
  <si>
    <t>Diğer ulusal hakemli dergilerde yayımlanan araştırma makalesi veya derleme</t>
  </si>
  <si>
    <t>Diğer ulusal hakemli dergide yayımlanan kısa makale (editöre mektup, teknik not, vaka takdimi, tartışma, kitap incelemesi)</t>
  </si>
  <si>
    <t>Araştırma amaçlı bilimsel bir çalışma gurubunda koordinatör veya direktörlük (her yıl için)</t>
  </si>
  <si>
    <t>ULUSLARARASI BİLDİRİ</t>
  </si>
  <si>
    <t>ULUSAL BİLDİRİ</t>
  </si>
  <si>
    <t>ULUSLARARASI ANSİKLOPEDİDE BÖLÜM/KONU YAZMAK</t>
  </si>
  <si>
    <t>Diğer uluslararası yayınevleri tarafından yayımlanan bilimsel ansiklopedide bölüm yazarı olmak</t>
  </si>
  <si>
    <t>ULUSAL ANSİKLOPEDİDE BÖLÜM/KONU YAZMAK</t>
  </si>
  <si>
    <t>Diğer ulusal yayınevleri tarafından yayımlanan bilimsel ansiklopedide bölüm yazarı olmak</t>
  </si>
  <si>
    <t>ATIFLAR</t>
  </si>
  <si>
    <t>Web of Science veri tabanında yer alan endekslerdeki (SCIE, SSCI, AHCI, ESCI, CPCI-S, CPCI-SSH, BKCI-S, BKCI-SSH vb. ) her bir atıf (başvuru sahibinin kendi yayınlarına veya eserlerine yaptığı atıflar hariçtir ve en fazla 30 puan dikkate alınır)</t>
  </si>
  <si>
    <t>SCIE, SSCI veya AHCI kapsamındaki uluslararası hakemli dergide baş editör</t>
  </si>
  <si>
    <t>Diğer uluslararası hakemli dergide editör kurulu üyeliği</t>
  </si>
  <si>
    <t>Diğer uluslararası hakemli dergide özel sayı editörlüğü</t>
  </si>
  <si>
    <t>ULUSAL BİLİMSEL DERGİLERDEKİ GÖREVLER</t>
  </si>
  <si>
    <t>Diğer ulusal hakemli dergide baş editör</t>
  </si>
  <si>
    <t>Diğer ulusal hakemli dergide editör kurulu üyeliği</t>
  </si>
  <si>
    <t>Diğer ulusal hakemli dergide özel sayı editörlüğü</t>
  </si>
  <si>
    <t>ULUSLARARASI BİLİMSEL HAKEMLİKLER</t>
  </si>
  <si>
    <t>Diğer uluslararası dergide hakemlik (makale başına)</t>
  </si>
  <si>
    <t>Uluslararası tanınmış yayınevleri tarafından yayımlanmış özgün bilimsel araştırma ve ders kitabı için hakemlik</t>
  </si>
  <si>
    <t>Diğer uluslararası yayınevleri tarafından yayımlanmış özgün bilimsel araştırma ve ders kitabı için hakemlik</t>
  </si>
  <si>
    <t>ULUSAL BİLİMSEL HAKEMLİKLER</t>
  </si>
  <si>
    <t>02.13.01</t>
  </si>
  <si>
    <t>Ulusal hakemli dergide hakemlik (makale başına)</t>
  </si>
  <si>
    <t>02.13.02</t>
  </si>
  <si>
    <t>Bakanlıklar ve TÜBİTAK gibi ulusal organizasyonlarca desteklenen projeler için panelistlik/hakemlik</t>
  </si>
  <si>
    <t>02.13.03</t>
  </si>
  <si>
    <t>Üniversite araştırma fonları tarafından desteklenen bilimsel araştırma projeleri için panelistlik/hakemlik</t>
  </si>
  <si>
    <t>02.13.04</t>
  </si>
  <si>
    <t>Tanınmış ulusal yayınevleri tarafından yayımlanmış özgün bilimsel araştırma ve ders kitabı için hakemlik</t>
  </si>
  <si>
    <t>Diğer ulusal yayınevleri tarafından yayımlanmış özgün bilimsel araştırma ve ders kitabı için hakemlik</t>
  </si>
  <si>
    <t>ULUSLARARASI TANINIRLIK</t>
  </si>
  <si>
    <t>Google Scholar atıflarının her biri (Başvuru sahibinin kendi yayınlarına veya eserlerine yaptığı atıflar kapsam dışıdır).</t>
  </si>
  <si>
    <t>Uluslararası Bilimsel  Toplantıda (Kongre, Konferans, Sempozyum, Panel, Çalıştay vb.) Davetli Konuşmacı</t>
  </si>
  <si>
    <t>Uluslararası Bilimsel  Toplantıda (Kongre, Konferans, Sempozyum, Panel, Çalıştay vb.) Moderatör</t>
  </si>
  <si>
    <t>Uluslararası Bilimsel  Toplantıda (Kongre, Konferans, Sempozyum, Panel, Çalıştay vb.) Oturum Başkanı</t>
  </si>
  <si>
    <t>Uluslararası Bilimsel  Toplantıda (Kongre, Konferans, Sempozyum, Panel, Çalıştay vb.) Panelist</t>
  </si>
  <si>
    <t>Ulusal Bilimsel  Toplantıda (Kongre, Konferans, Sempozyum, Panel, Çalıştay vb.) Davetli Konuşmacı</t>
  </si>
  <si>
    <t>Ulusal Bilimsel  Toplantıda (Kongre, Konferans, Sempozyum, Panel, Çalıştay vb.) Moderatör</t>
  </si>
  <si>
    <t>Ulusal Bilimsel  Toplantıda (Kongre, Konferans, Sempozyum, Panel, Çalıştay vb.) Oturum Başkanı</t>
  </si>
  <si>
    <t>02.01</t>
  </si>
  <si>
    <t>İSİM SIRASI</t>
  </si>
  <si>
    <t>YAZAR SAYISI</t>
  </si>
  <si>
    <t>02.02</t>
  </si>
  <si>
    <t>02.01.01</t>
  </si>
  <si>
    <t>02.01.02</t>
  </si>
  <si>
    <t>02.01.03</t>
  </si>
  <si>
    <t>02.01.04</t>
  </si>
  <si>
    <t>02.01.05</t>
  </si>
  <si>
    <t>02.01.06</t>
  </si>
  <si>
    <t>02.01.07</t>
  </si>
  <si>
    <t>02.01.08</t>
  </si>
  <si>
    <t>02.01.09</t>
  </si>
  <si>
    <t>02.02.01</t>
  </si>
  <si>
    <t>02.02.02</t>
  </si>
  <si>
    <t>02.02.03</t>
  </si>
  <si>
    <t>02.02.04</t>
  </si>
  <si>
    <t>02.03</t>
  </si>
  <si>
    <t>02.03.01</t>
  </si>
  <si>
    <t>02.03.02</t>
  </si>
  <si>
    <t>02.04</t>
  </si>
  <si>
    <t>02.04.01</t>
  </si>
  <si>
    <t>02.05</t>
  </si>
  <si>
    <t>02.04.02</t>
  </si>
  <si>
    <t>02.05.01</t>
  </si>
  <si>
    <t>02.05.02</t>
  </si>
  <si>
    <t>02.06</t>
  </si>
  <si>
    <t>02.07</t>
  </si>
  <si>
    <t>02.06.01</t>
  </si>
  <si>
    <t>02.06.02</t>
  </si>
  <si>
    <t>02.07.01</t>
  </si>
  <si>
    <t>02.07.02</t>
  </si>
  <si>
    <t>02.08</t>
  </si>
  <si>
    <t>02.08.01</t>
  </si>
  <si>
    <t>02.08.02</t>
  </si>
  <si>
    <t>02.09</t>
  </si>
  <si>
    <t>02.09.01</t>
  </si>
  <si>
    <t>Atıf sayısı</t>
  </si>
  <si>
    <t>Toplam Puan</t>
  </si>
  <si>
    <t>02.10</t>
  </si>
  <si>
    <t>02.10.01</t>
  </si>
  <si>
    <t>02.10.02</t>
  </si>
  <si>
    <t>02.10.03</t>
  </si>
  <si>
    <t>02.10.04</t>
  </si>
  <si>
    <t>02.11</t>
  </si>
  <si>
    <t>02.11.01</t>
  </si>
  <si>
    <t>02.12</t>
  </si>
  <si>
    <t>02.13</t>
  </si>
  <si>
    <t>ULUSLARARASI PATENT</t>
  </si>
  <si>
    <t>Patent Başvurusu Yapmak (incelemeli)</t>
  </si>
  <si>
    <t>Faydalı Model Başvurusu Yapmak</t>
  </si>
  <si>
    <t>Endüstriyel Tasarım Başvurusu</t>
  </si>
  <si>
    <t>ULUSAL PATENT</t>
  </si>
  <si>
    <t>ULUSLARARASI PROJE YARIŞMALARINDAN ALINAN ÖDÜLLER</t>
  </si>
  <si>
    <t>Uluslararası mesleki organizasyonlar tarafından onaylanan ve kuralları bu organizasyonlar tarafından belirlenen yarışmalarda (UIA, ISOCARP, IEEE veya eşdeğeri) mansiyon</t>
  </si>
  <si>
    <t>Sürekli düzenlenen bir yarışmada ilgili alanda kazanılan ilk üç ödül</t>
  </si>
  <si>
    <t>Sürekli düzenlenen bir yarışmada ilgili alanda kazanılan mansiyon</t>
  </si>
  <si>
    <t>ULUSAL PROJE YARIŞMALARINDAN ALINAN ÖDÜLLER</t>
  </si>
  <si>
    <t>Ulusal meslek organizasyonları ya da resmi kurumlar tarafından onaylanan ve kuralları bu organizasyonlar tarafından belirlenen yarışmalarda ilk 3 ödül</t>
  </si>
  <si>
    <t>Ulusal meslek organizasyonları ya da resmi kurumlar tarafından onaylanan ve kuralları bu organizasyonlar tarafından belirlenen yarışmalarda mansiyon</t>
  </si>
  <si>
    <t>ULUSLARARASI BİLİMSEL DANIŞMANLIKLAR VE KURUL ÜYELİKLERİ</t>
  </si>
  <si>
    <t>Tanınmış bilimsel kuruluş ve organizasyonların bilimsel kurul veya yönetim kurulu üyelikleri</t>
  </si>
  <si>
    <t>Genel Sekreter Yardımcısı</t>
  </si>
  <si>
    <t>Uluslararası bir organizasyon tarafından desteklenen bilimsel projeler için yapılan danışmanlık</t>
  </si>
  <si>
    <t>Uluslararası bir organizasyon için bilirkişi kurulu üyeliği</t>
  </si>
  <si>
    <t>Uluslararası bir meslek organizasyonu/kurum tarafından düzenlenen etkinlikte jüri/değerlendirme kurulu üyeliği</t>
  </si>
  <si>
    <t>Ülke Temsilciliği</t>
  </si>
  <si>
    <t>ULUSAL BİLİMSEL DANIŞMANLIKLAR VE KURUL ÜYELİKLERİ</t>
  </si>
  <si>
    <t>TÜBA Üyelikleri</t>
  </si>
  <si>
    <t>TÜBİTAK bilimsel kurul üyelikleri</t>
  </si>
  <si>
    <t>Bilimsel meslek kuruluşu veya organizasyonlarının bilimsel kurul veya yönetim kurulu üyelikleri</t>
  </si>
  <si>
    <t>Ulusal bir meslek organizasyonu/kurum tarafından düzenlenen etkinlikte jüri/değerlendirme kurulu üyeliği</t>
  </si>
  <si>
    <t>Kurum ve organizasyonlar için yetkili mercilerin onayı ile yapılan bilimsel danışmanlık</t>
  </si>
  <si>
    <t>Ulusal bir organizasyon tarafından desteklenen bilimsel projeler için yapılan danışmanlık</t>
  </si>
  <si>
    <t>Uluslararası katılımlı sportif faaliyetin düzenleyicisi</t>
  </si>
  <si>
    <t>Uluslararası katılımlı sportif faaliyetin düzenleme kurulu üyesi</t>
  </si>
  <si>
    <t>Uluslararası katılımlı sosyal faaliyetin düzenleyicisi</t>
  </si>
  <si>
    <t>Uluslararası katılımlı sosyal faaliyetin düzenleme kurulu üyesi</t>
  </si>
  <si>
    <t>Sergi Küratörlüğü</t>
  </si>
  <si>
    <t>Özgün bireysel etkinlik (sergi, bienal, trienal, gösteri, dinleti, festival ve gösterim)</t>
  </si>
  <si>
    <t>Özgün grup etkinliği (sergi, bienal, trienal, gösteri, dinleti, festival ve gösterim)</t>
  </si>
  <si>
    <t>Sanatsal bir festival veya çalıştayın düzenleyicisi</t>
  </si>
  <si>
    <t>Sanatsal bir festival veya çalıştayın düzenleme kurulu üyesi</t>
  </si>
  <si>
    <t>ULUSLARARASI GÖRSEL ETKİNLİKLER</t>
  </si>
  <si>
    <t>Sinemalarda, TV kanallarında gösterilen veya alanında yarışmalara kabul edilen sinema filminde yönetmenlik</t>
  </si>
  <si>
    <t>Sinemalarda, TV kanallarında gösterilen veya alanında yarışmalara kabul edilen sinema filminde diğer görevler (yapımcı, yönetmen yardımcısı, görsel yönetmen, kurgulama, senaryo yazarlığı, metin yazarlığı)</t>
  </si>
  <si>
    <t>Sinemalarda, TV kanallarında gösterilen veya alanında yarışmalara kabul edilen belgesel filmde yönetmenlik</t>
  </si>
  <si>
    <t>Sinemalarda, TV kanallarında gösterilen veya alanında yarışmalara kabul edilen belgesel filmde diğer görevler (yapımcı, yönetmen yardımcısı, görsel yönetmen, kurgulama, senaryo yazarlığı, metin yazarlığı)</t>
  </si>
  <si>
    <t>Sinemalarda, TV kanallarında gösterilen veya alanında yarışmalara kabul edilen kısa metrajlı kurmaca filmde yönetmenlik</t>
  </si>
  <si>
    <t>Sinemalarda, TV kanallarında gösterilen veya alanında yarışmalara kabul edilen kısa metrajlı kurmaca filmde diğer görevler (yapımcı, yönetmen yardımcısı, görsel yönetmen, kurgulama, senaryo yazarlığı, metin yazarlığı)</t>
  </si>
  <si>
    <t>TV kanallarında yayınlanan veya alanında yarışmalara kabul edilen reklam filmi yönetmenliği</t>
  </si>
  <si>
    <t>TV programı yönetmenliği (yayınlanan her bölüm için)</t>
  </si>
  <si>
    <t>Radyo programında yönetmen veya yapımcı (yayınlanan her bölüm için)</t>
  </si>
  <si>
    <t>Radyo programında diğer görevler (yayınlanan her bölüm için)</t>
  </si>
  <si>
    <t>ULUSLARARASI SANATSAL ETKİNLİKLER</t>
  </si>
  <si>
    <t>03.09.01.01</t>
  </si>
  <si>
    <t>Orkestra Eşliğinde Solistlik</t>
  </si>
  <si>
    <t>03.09.01.02</t>
  </si>
  <si>
    <t>Resital</t>
  </si>
  <si>
    <t>03.09.01.03</t>
  </si>
  <si>
    <t>03.09.01.04</t>
  </si>
  <si>
    <t>Orkestra Konserinde Başkemancılık (Konsertmaister)</t>
  </si>
  <si>
    <t>03.09.01.05</t>
  </si>
  <si>
    <t>Orkestra Konserinde Grup Şefliği</t>
  </si>
  <si>
    <t>03.09.01.06</t>
  </si>
  <si>
    <t>Orkestra Konserinde Tutti Üyeliği</t>
  </si>
  <si>
    <t>03.09.02.01</t>
  </si>
  <si>
    <t>03.09.02.02</t>
  </si>
  <si>
    <t>03.09.02.03</t>
  </si>
  <si>
    <t>03.09.02.04</t>
  </si>
  <si>
    <t>03.09.03.01</t>
  </si>
  <si>
    <t>03.09.03.02</t>
  </si>
  <si>
    <t>03.09.03.03</t>
  </si>
  <si>
    <t>03.09.03.04</t>
  </si>
  <si>
    <t>03.09.03.05</t>
  </si>
  <si>
    <t>03.09.03.06</t>
  </si>
  <si>
    <t>Profesyonel Sanat Kurumlarında Rejisörlük</t>
  </si>
  <si>
    <t>03.09.03.07</t>
  </si>
  <si>
    <t>Devlet Konservatuvarlarında Rejösörlük</t>
  </si>
  <si>
    <t>03.09.03.08</t>
  </si>
  <si>
    <t>Profesyonel Sanat Kurumlarında Rejisör Yardımcılığı</t>
  </si>
  <si>
    <t>03.09.03.09</t>
  </si>
  <si>
    <t>Devlet Konservatuvarlarında Rejösör Yardımcılığı</t>
  </si>
  <si>
    <t>03.09.04.01</t>
  </si>
  <si>
    <t>Bale/Modern Dans Temsilinde Başrol</t>
  </si>
  <si>
    <t>03.09.04.02</t>
  </si>
  <si>
    <t>Bale/Modern Dans Temsilinde Solist Rol</t>
  </si>
  <si>
    <t>03.09.04.03</t>
  </si>
  <si>
    <t>Bale/Modern Dans Temsilinde "corps de ballet"</t>
  </si>
  <si>
    <t>03.09.04.04</t>
  </si>
  <si>
    <t>03.09.04.05</t>
  </si>
  <si>
    <t>Konservatuvarda Tüm Perde Koreograflığı</t>
  </si>
  <si>
    <t>03.09.04.06</t>
  </si>
  <si>
    <t>03.09.04.07</t>
  </si>
  <si>
    <t>03.09.05.01</t>
  </si>
  <si>
    <t>03.09.05.02</t>
  </si>
  <si>
    <t>03.09.05.03</t>
  </si>
  <si>
    <t>03.09.05.04</t>
  </si>
  <si>
    <t>03.09.05.05</t>
  </si>
  <si>
    <t>03.09.05.06</t>
  </si>
  <si>
    <t>Tam Uzunlukta Bir Oyunda Rejisör Yardımcılığı</t>
  </si>
  <si>
    <t>03.09.05.07</t>
  </si>
  <si>
    <t>03.09.05.08</t>
  </si>
  <si>
    <t>03.09.06.01</t>
  </si>
  <si>
    <t>Sahnelenmiş Profesyonel Bir Oyunda Sahne Tasarımı</t>
  </si>
  <si>
    <t>03.09.06.02</t>
  </si>
  <si>
    <t>Eğitim Kurumlarında Sergilenmiş Oyunda Sahne Tasarımı</t>
  </si>
  <si>
    <t>03.09.06.03</t>
  </si>
  <si>
    <t>03.09.06.04</t>
  </si>
  <si>
    <t>Eğitim Kurumlarında Sergilenmiş Oyunda Hareket Tasarımı</t>
  </si>
  <si>
    <t>03.09.06.05</t>
  </si>
  <si>
    <t>03.09.06.06</t>
  </si>
  <si>
    <t>Eğitim Kurumlarında Sergilenmiş Oyunda Dramaturgi Uygulaması</t>
  </si>
  <si>
    <t>03.09.07.01</t>
  </si>
  <si>
    <t>Özgün yapıt ve eserler ile kişisel sergi veya gösteri gerçekleştirmek</t>
  </si>
  <si>
    <t>03.09.07.02</t>
  </si>
  <si>
    <t>03.09.07.03</t>
  </si>
  <si>
    <t>03.09.07.04</t>
  </si>
  <si>
    <t>03.09.07.05</t>
  </si>
  <si>
    <t>ULUSLARARASI SPORTİF ETKİNLİKLER</t>
  </si>
  <si>
    <t>Yurtdışındaki Uluslararası takımlarda antrenörlük yapmak</t>
  </si>
  <si>
    <t>Yurtdışındaki sporcular için antrenörlük yapmak</t>
  </si>
  <si>
    <t>Uluslararası spor federasyonlarının kurullarında görev almak</t>
  </si>
  <si>
    <t>Olimpiyat, Dünya Şampiyonası, Avrupa Şampiyonası gibi Dünya Üniversite Oyunları (Universiade) gibi büyük organizasyonlarda idareci, yarışma yönetmeni veya organizasyon komitesi üyesi olarak görev almak</t>
  </si>
  <si>
    <t>Diğer uluslararası spor müsabakalarına yönelik organizasyonlarda idareci, yarışma yönetmeni veya organizasyon komitesi üyesi olarak görev almak</t>
  </si>
  <si>
    <t>Diğer uluslararası spor müsabakalarına yönelik organizasyonlarda hakem olarak görev almak</t>
  </si>
  <si>
    <t>Ulusal katılımlı sportif faaliyetin düzenleyicisi</t>
  </si>
  <si>
    <t>Ulusal katılımlı sportif faaliyetin düzenleme kurulu üyesi</t>
  </si>
  <si>
    <t>Ulusal katılımlı sosyal faaliyetin düzenleyicisi</t>
  </si>
  <si>
    <t>Ulusal katılımlı sosyal faaliyetin düzenleme kurulu üyesi</t>
  </si>
  <si>
    <t>ULUSAL GÖRSEL ETKİNLİKLER</t>
  </si>
  <si>
    <t>Ulusal gazetelerde gazete yayın yönetmenliği, gazete görsel yönetmenliği, gazete editörlüğü (her yıl için)</t>
  </si>
  <si>
    <t>Yerel gazetelerde gazete yayın yönetmenliği, gazete görsel yönetmenliği, gazete editörlüğü (her yıl için)</t>
  </si>
  <si>
    <t>Ulusal kanallardaki TV programı yönetmenliği (yayınlanan her bölüm için)</t>
  </si>
  <si>
    <t>Yerel kanallardaki TV programı yönetmenliği (yayınlanan her bölüm için)</t>
  </si>
  <si>
    <t>Ulusal kanallardaki radyo programında yönetmen veya yapımcı (yayınlanan her bölüm için)</t>
  </si>
  <si>
    <t>Ulusal kanallardaki radyo programında diğer görev (yayınlanan her bölüm için)</t>
  </si>
  <si>
    <t>Yerel kanallardaki radyo programında yönetmen veya yapımcı (yayınlanan her bölüm için)</t>
  </si>
  <si>
    <t>Yerel kanallardaki radyo programında diğer görev (yayınlanan her bölüm için)</t>
  </si>
  <si>
    <t>Kurum kaynaklı gazetelerde veya haber ajansında bölüm kurulu onayı ile yapılan editörlük (her yıl için)</t>
  </si>
  <si>
    <t>ULUSAL SANATSAL ETKİNLİKLER</t>
  </si>
  <si>
    <t>03.13.01</t>
  </si>
  <si>
    <t>03.13.01.01</t>
  </si>
  <si>
    <t>03.13.01.02</t>
  </si>
  <si>
    <t>03.13.01.03</t>
  </si>
  <si>
    <t>03.13.01.04</t>
  </si>
  <si>
    <t>03.13.01.05</t>
  </si>
  <si>
    <t>03.13.01.06</t>
  </si>
  <si>
    <t>03.13.02</t>
  </si>
  <si>
    <t>03.13.02.01</t>
  </si>
  <si>
    <t>03.13.02.02</t>
  </si>
  <si>
    <t>03.13.02.03</t>
  </si>
  <si>
    <t>03.13.02.04</t>
  </si>
  <si>
    <t>03.13.03</t>
  </si>
  <si>
    <t>03.13.03.01</t>
  </si>
  <si>
    <t>03.13.03.02</t>
  </si>
  <si>
    <t>03.13.03.03</t>
  </si>
  <si>
    <t>03.13.03.04</t>
  </si>
  <si>
    <t>03.13.03.05</t>
  </si>
  <si>
    <t>03.13.03.06</t>
  </si>
  <si>
    <t>03.13.03.07</t>
  </si>
  <si>
    <t>03.13.03.08</t>
  </si>
  <si>
    <t>03.13.03.09</t>
  </si>
  <si>
    <t>03.13.04</t>
  </si>
  <si>
    <t>03.13.04.01</t>
  </si>
  <si>
    <t>03.13.04.02</t>
  </si>
  <si>
    <t>03.13.04.03</t>
  </si>
  <si>
    <t>03.13.04.04</t>
  </si>
  <si>
    <t>03.13.04.05</t>
  </si>
  <si>
    <t>03.13.04.06</t>
  </si>
  <si>
    <t>03.13.04.07</t>
  </si>
  <si>
    <t>03.13.05</t>
  </si>
  <si>
    <t>03.13.05.01</t>
  </si>
  <si>
    <t>03.13.05.02</t>
  </si>
  <si>
    <t>03.13.05.03</t>
  </si>
  <si>
    <t>03.13.05.04</t>
  </si>
  <si>
    <t>03.13.05.05</t>
  </si>
  <si>
    <t>03.13.05.06</t>
  </si>
  <si>
    <t>03.13.05.07</t>
  </si>
  <si>
    <t>03.13.05.08</t>
  </si>
  <si>
    <t>03.13.06</t>
  </si>
  <si>
    <t>03.13.06.01</t>
  </si>
  <si>
    <t>03.13.06.02</t>
  </si>
  <si>
    <t>03.13.06.03</t>
  </si>
  <si>
    <t>03.13.06.04</t>
  </si>
  <si>
    <t>03.13.06.05</t>
  </si>
  <si>
    <t>03.13.06.06</t>
  </si>
  <si>
    <t>03.13.07</t>
  </si>
  <si>
    <t>03.13.07.01</t>
  </si>
  <si>
    <t>03.13.07.02</t>
  </si>
  <si>
    <t>03.13.07.03</t>
  </si>
  <si>
    <t>03.13.07.04</t>
  </si>
  <si>
    <t>03.13.07.05</t>
  </si>
  <si>
    <t>ULUSAL SPORTİF ETKİNLİKLER</t>
  </si>
  <si>
    <t>03.14.01</t>
  </si>
  <si>
    <t>Milli takımlarda antrenörlük yapmak</t>
  </si>
  <si>
    <t>03.14.02</t>
  </si>
  <si>
    <t>Amatör kulüplerde antrenörlük yapmak</t>
  </si>
  <si>
    <t>03.14.03</t>
  </si>
  <si>
    <t>Bireysel lisanslı profesyonel Sporcular için antrenörlük yapmak</t>
  </si>
  <si>
    <t>03.14.04</t>
  </si>
  <si>
    <t>Bireysel lisanslı amatör sporcular için antrenörlük yapmak</t>
  </si>
  <si>
    <t>03.14.05</t>
  </si>
  <si>
    <t>Ulusal spor federasyonlarının kurullarında görev almak</t>
  </si>
  <si>
    <t>03.14.06</t>
  </si>
  <si>
    <t>Ulusal sportif müsabakalara yönelik organizasyonlarda idareci, yarışma yönetmeni veya organizasyon komitesi üyesi olarak görev almak</t>
  </si>
  <si>
    <t>03.14.07</t>
  </si>
  <si>
    <t>Ulusal spor müsabakalarda hakem olarak görev almak</t>
  </si>
  <si>
    <t>BİLİRKİŞİLİK</t>
  </si>
  <si>
    <t>03.15.01</t>
  </si>
  <si>
    <t>Uluslararası bir organizasyon için yazılan bilirkişi raporu</t>
  </si>
  <si>
    <t>03.15.02</t>
  </si>
  <si>
    <t>Uluslararası bir organizasyon için yazılan uzmanlık raporu</t>
  </si>
  <si>
    <t>03.15.03</t>
  </si>
  <si>
    <t>Ulusal bir organizasyon için yazılan bilirkişi raporu</t>
  </si>
  <si>
    <t>03.15.04</t>
  </si>
  <si>
    <t>Ulusal bir organizasyon için yazılan uzmanlık raporu</t>
  </si>
  <si>
    <t>03.03</t>
  </si>
  <si>
    <t>03.02</t>
  </si>
  <si>
    <t>Asıl danışman</t>
  </si>
  <si>
    <t>Ortak danışman</t>
  </si>
  <si>
    <t>Doktora, Uzmanlık ve Yeterlik Tezi Savunma Jüri Üyeliği</t>
  </si>
  <si>
    <t>Doktora, Uzmanlık ve Yeterlik Tez İzleme Komisyonu Üyeliği (her bir tez için bir kez)</t>
  </si>
  <si>
    <t>Yüksek Lisans Tezi Savunma Jüri Üyeliği</t>
  </si>
  <si>
    <t>ULUSLARARASI BURSLAR</t>
  </si>
  <si>
    <t>Uluslararası organizasyonlardan bilimsel araştırma amacıyla yurtdışında bulunmaya yönelik ve 3 aydan uzun süreli alınan burs</t>
  </si>
  <si>
    <t>Uluslararası organizasyonlardan lisansüstü eğitim amacıyla yurtdışında bulunmaya yönelik ve 3 aydan uzun süreli alınan burs</t>
  </si>
  <si>
    <t>ULUSAL BURSLAR</t>
  </si>
  <si>
    <t>Ulusal organizasyonlardan bilimsel araştırma amacıyla yurtdışında bulunmaya yönelik ve 3 aydan uzun süreli alınan burs</t>
  </si>
  <si>
    <t>Ulusal organizasyonlardan lisansüstü eğitim amacıyla yurtdışında bulunmaya yönelik ve 3 aydan uzun süreli alınan burs</t>
  </si>
  <si>
    <t>ÜNİVERSİTE ÖĞRENCİLERİ ARAŞTIRMA PROJELERİ</t>
  </si>
  <si>
    <t>SOSYAL PROJELER</t>
  </si>
  <si>
    <t>Sosyal projeler dersi yürütücülüğü/danışmanlığı yapmak</t>
  </si>
  <si>
    <t>SÜREKLİ EĞİTİM</t>
  </si>
  <si>
    <t>05.01</t>
  </si>
  <si>
    <t>05.02</t>
  </si>
  <si>
    <t>04.01</t>
  </si>
  <si>
    <t>04.02</t>
  </si>
  <si>
    <t>04.03</t>
  </si>
  <si>
    <t>04.04</t>
  </si>
  <si>
    <t>04.05</t>
  </si>
  <si>
    <t>ÖZGÜN BİLİMSEL ARAŞTIRMA VEYA DERS KİTABI ÇEVİRİSİ</t>
  </si>
  <si>
    <t>03.04</t>
  </si>
  <si>
    <t>03.05</t>
  </si>
  <si>
    <t>03.06</t>
  </si>
  <si>
    <t>03.07</t>
  </si>
  <si>
    <t>03.08</t>
  </si>
  <si>
    <t>03.09</t>
  </si>
  <si>
    <t>03.10</t>
  </si>
  <si>
    <t>03.11</t>
  </si>
  <si>
    <t>03.12</t>
  </si>
  <si>
    <t>03.13</t>
  </si>
  <si>
    <t>03.14</t>
  </si>
  <si>
    <t>03.01</t>
  </si>
  <si>
    <t>Ad Soyad</t>
  </si>
  <si>
    <t>İmza</t>
  </si>
  <si>
    <t xml:space="preserve">T.C. </t>
  </si>
  <si>
    <t>Tarih</t>
  </si>
  <si>
    <t>ULUSLARARASI DERGİDE MAKALE</t>
  </si>
  <si>
    <t>Toplam Puan :</t>
  </si>
  <si>
    <t>BÖLGE</t>
  </si>
  <si>
    <t>Başvurulan Kadro</t>
  </si>
  <si>
    <t>AD</t>
  </si>
  <si>
    <t>Kadro Şartı</t>
  </si>
  <si>
    <t>1.</t>
  </si>
  <si>
    <t>ULUSLARARASI GİRİŞİMCİLİK FAALİYETLERİ</t>
  </si>
  <si>
    <t>ULUSLARARASI HAKEMSİZ DERGİDE MAKALE</t>
  </si>
  <si>
    <t>06.07</t>
  </si>
  <si>
    <t>ULUSLARARASI SANAT ESERLERİ</t>
  </si>
  <si>
    <t>Sahne oyunu türünde yazılmış özgün eser</t>
  </si>
  <si>
    <t>Sahne oyunu türünde yazılmış özgün kısa eser</t>
  </si>
  <si>
    <t>Koreografi alanında özgün eser</t>
  </si>
  <si>
    <t>ULUSLARARASI TASARIM, MİMARİ PROJE VE PLANLAR</t>
  </si>
  <si>
    <t>Sanatsal tasarım (Bina, çevre, eser, yayın, mekân, obje), Bilimsel yayınla tescillenmiş sanatsal tasarım</t>
  </si>
  <si>
    <t>Sanatsal tasarım (Bina, çevre, eser, yayın, mekân, obje), Diğer Sanatsal Tasarım</t>
  </si>
  <si>
    <t>Bilimsel Tasarım, Bilimsel yayınla tescillenmiş bilimsel tasarım</t>
  </si>
  <si>
    <t>Bilimsel Tasarım, Kamu kurumları ile özel hukuk tüzel kişileri bünyesinde uygulamaya konmuş bilimsel tasarım</t>
  </si>
  <si>
    <t>Bilimsel Tasarım, Diğer Bilimsel Tasarım</t>
  </si>
  <si>
    <t>Faydalı Obje (Uluslararası organizasyonlar tarafından tescillenmiş)</t>
  </si>
  <si>
    <t>Uluslararası kurum, organizasyon, etkinlik veya kitaplar için tasarlanmış ve kullanılmış olan afiş, poster veya kapak tasarımı</t>
  </si>
  <si>
    <t>ULUSAL TASARIM</t>
  </si>
  <si>
    <t>Faydalı Obje (TSE veya TPE tarafından tescillenmiş)</t>
  </si>
  <si>
    <t>Ulusal kurum ve organizasyonlar için tasarlanmış ve kullanılmakta olan logo tasarımı</t>
  </si>
  <si>
    <t>Ulusal kurum, organizasyon, etkinlik veya kitaplar için tasarlanmış ve kullanılmış olan afiş, poster veya kapak tasarımı</t>
  </si>
  <si>
    <t>2.</t>
  </si>
  <si>
    <t>3.</t>
  </si>
  <si>
    <t>4.</t>
  </si>
  <si>
    <t>5.</t>
  </si>
  <si>
    <t>6.</t>
  </si>
  <si>
    <t>7.</t>
  </si>
  <si>
    <t xml:space="preserve">Her bölgedeki faaliyetlerinizi tamamladıktan sonra Faliyetinizin olmadığı alanları silerek her bölgenin puanlamasını pdf'e çeviriniz. Eğer herhangi bir bölgede hiçbir etkinliğiniz yok ise bu bölge başvuru dosyanıza eklemeyiniz. </t>
  </si>
  <si>
    <t xml:space="preserve">Makale Puanlarınızı isim sıranız ve yayındaki isim sayısını girdiğinizde otomatik hesaplanacaktır. </t>
  </si>
  <si>
    <t xml:space="preserve">İlgili göstergede etkinlikleriniz ile ilgili alanlar yeterli değilse satır ekleyiniz . Mutlaka yeni satırda etkinlik puanını ilave ediniz ve otomatik hesaplamaya dahil edilip edilmediğini kontorl ediniz. </t>
  </si>
  <si>
    <t xml:space="preserve">Her etkinlik alanından sonra bölge puanı ve toplam puanın olduğu iki sütun daha bulunmaktadır. Etkinlik altındaki satırlara bu bölgedeki faaliyetlerinizi yazdıktan sonra bölge puanını ekleyiniz ve toplam puan kısmında o etkinlikteki puanlarınızın doğru bir şekilde hesaplanıp hesaplanmadığını kontorl ediniz. </t>
  </si>
  <si>
    <t>Genel Puanlama Kısmında her bölgeden alfığınız puanlar otomatik hesaplanacaktır. Ancak Hesaplamanız bittikten sonra hataları en aza indirgemek için mutlaka puanlarınızı kontrol ediniz.</t>
  </si>
  <si>
    <t xml:space="preserve">8. </t>
  </si>
  <si>
    <t xml:space="preserve">Başvuru dosyalarının hazırlanmasında bir standart oluşturmak için bu dosya hazırlanmıştır. Böylelikle hem kriter komisyonları hem de  Jüri üyeleri tarafından dosyanın değerlendirilmesi kolaylaşacak ve dosyaların değerlendirilmesi daha hızlı gerçekleştirilecektir. </t>
  </si>
  <si>
    <t xml:space="preserve">Atatürk Üniversitesi Öğretim Üyeliği Kadrolarına Başvuru için Gerekli Koşullar ve Uygulama Esaslarındaki sekiz bölgenin tamamı ayrı bir çalışma sayfası olarak dosyada mevcuttur. </t>
  </si>
  <si>
    <t xml:space="preserve"> Şartları sağladığımı gösteren kanıtlayıcı belgeler bu dosyanın devamındadır.</t>
  </si>
  <si>
    <t>Başvurduğunuz kadronun şartları sağlama durumunun kontrolünü kolaylaştırmak için "Şartları Sağlama Durumu" adlı çalışma sayfasını mutlaka doldurunuz. Bu sayfayı ve şartları sağladığınızı gösteren kanıtlayıcı belgeleri (makale için ilk sayfa, proje için proje kartı vs..) aynı pdf dosyasında birleştirerek başvuru dosyanızın içerisine "Şartları Sağlama Durumu" adlı bir dosya olarak yerleştiriniz.</t>
  </si>
  <si>
    <t xml:space="preserve">Bu dosya Dr. Öğretim Üyesi ve Profesörlük Kadroları için kullanılabilir.                                                        </t>
  </si>
  <si>
    <t xml:space="preserve">Profesörlük başvuru dosyanızın içerisinde Doçentlik belgenizdeki Doçentlik unvanını aldığınız tarihten sonraki faaliyetlerinizi koymanız yeterlidir. </t>
  </si>
  <si>
    <t>i.</t>
  </si>
  <si>
    <t>ii.</t>
  </si>
  <si>
    <t>Doçentlik tarihinizden önceki faaliyetlerinizi ayrı bir puanlama tablosu ile birlikte ayrı bir klasör olarakbaşvuru dosyanızın içerisine yerleştiriniz (Klasör ismi Doçentlik Öncesi Faaliyetler olmalıdır).</t>
  </si>
  <si>
    <t xml:space="preserve">iii. </t>
  </si>
  <si>
    <t>Dr. Öğretim Üyeliği Kadrolarına başvurusu için tek bir puanlama tablosu hazırlamanız yeterlidir (Şartlama sağlama durumu mutlaka hazırlanmalıdır).</t>
  </si>
  <si>
    <t xml:space="preserve">iV. </t>
  </si>
  <si>
    <t xml:space="preserve">Görev süresi dosyası hazırlanırken puanlama tablosu ile şartları sağlama durumu dosyası mutlaka hazırlanmalıdır. </t>
  </si>
  <si>
    <t>=</t>
  </si>
  <si>
    <t>ÖĞRETİM ÜYELİĞİ KADROLARINA BAŞVURU İÇİN GEREKLİ KOŞULLAR VE UYGULAMA ESASLARI’NDA YER ALAN DR. ÖĞRETİM ÜYELİĞİ ATAMA KRİTERLERİNİ SAĞLAMA DURUMU</t>
  </si>
  <si>
    <t>Dr. Öğretim Üyesi</t>
  </si>
  <si>
    <t>Mesleki faaliyetlerden dolayı kurum dışı gelirler (yurtiçi)</t>
  </si>
  <si>
    <t>Girişimcilikle ilgili yurtiçi eğitim, kurs veya çalıştaylardan alınan sertifika</t>
  </si>
  <si>
    <t>DERS</t>
  </si>
  <si>
    <t>Okultuduğu Dönem Sayısı</t>
  </si>
  <si>
    <t>puanı</t>
  </si>
  <si>
    <t>Kredisi</t>
  </si>
  <si>
    <t>Ders Türkçe ise 1 İngilizce ise 2</t>
  </si>
  <si>
    <t>MAKALE</t>
  </si>
  <si>
    <t>Bölge puanı</t>
  </si>
  <si>
    <t>Post-Doc BİDEP 2214-A</t>
  </si>
  <si>
    <t>1b1 nolu yayın</t>
  </si>
  <si>
    <t>1c.1</t>
  </si>
  <si>
    <t>1c.2</t>
  </si>
  <si>
    <t>1c.3</t>
  </si>
  <si>
    <r>
      <rPr>
        <b/>
        <sz val="14"/>
        <color theme="0"/>
        <rFont val="Arial"/>
        <family val="2"/>
      </rPr>
      <t>00</t>
    </r>
  </si>
  <si>
    <t>Bölgeden alınan puan</t>
  </si>
  <si>
    <t>Toplam Bölge puanı</t>
  </si>
  <si>
    <t>Toplam Faaliyet puanı</t>
  </si>
  <si>
    <t>SCIE, SSCI veya AHCI kapsamında Q1 grubundaki hakemli dergide yayımlanan araştırma makalesi veya derleme</t>
  </si>
  <si>
    <t>SCIE, SSCI veya AHCI kapsamında Q2 grubunda veya SCOPUS kapsamında
Q1 grubundaki hakemli dergide yayımlanan araştırma makalesi veya derleme</t>
  </si>
  <si>
    <t>SCIE, SSCI veya AHCI kapsamındaki hakemli dergide yayımlanan kısa makale (editöre mektup, teknik not, vaka takdimi, tartışma, kitap incelemesi)</t>
  </si>
  <si>
    <t>SCIE, SSCI veya AHCI kapsamında Q4 grubunda veya SCOPUS kapsamında Q3 grubundaki hakemli dergide yayımlanan  tam araştırma makalesi veya derleme</t>
  </si>
  <si>
    <t>ESCI veya Alan Endeksleri (UAK tarafından tanımlanan alanlar için) kapsamındaki dergilerde yayımlanmış kısa makale  (editöre mektup, teknik not, vaka takdimi, tartışma, kitap incelemesi)</t>
  </si>
  <si>
    <t>SCOPUS kapsamında Q4 grubundaki, ESCI veya Alan Endeksleri (UAK tarafından tanımlanan alanlar için) kapsamındaki dergilerde yayımlanmış araştırma makalesi veya derleme</t>
  </si>
  <si>
    <t>Diğer uluslararası hakemli dergilerde yayımlanan araştırma makalesi veya derleme</t>
  </si>
  <si>
    <t>TR Dizin tarafından endekslenen hakemli dergide yayımlanan araştırma
makalesi veya derleme</t>
  </si>
  <si>
    <t>TR Dizin tarafından endekslenen hakemli dergide yayımlanan kısa makale (editöre mektup, teknik not, vaka takdimi, tartışma, kitap incelemesi)</t>
  </si>
  <si>
    <t>ULUSLARARASI AR-GE PROJE ÇALIŞMASI</t>
  </si>
  <si>
    <t>AB Çerçeve Programları tarafından desteklenen Ar-Ge projesinde araştırmacı</t>
  </si>
  <si>
    <t>AB Çerçeve Programları tarafından desteklenen Ar-Ge projesinde danışman</t>
  </si>
  <si>
    <t>ERASMUS+ Merkezi Projeler, Dünya Bankası, OECD, İslam Kalkınma
Bankası vb. uluslararası kurum ve kuruluşlar tarafından desteklenen Ar-Ge projesinde  araştırmacı</t>
  </si>
  <si>
    <t>ERASMUS+ Merkezi Projeler, Dünya Bankası, OECD, İslam Kalkınma Bankası vb. uluslararası kurum ve kuruluşlar tarafından desteklenen Ar-Ge projesinde yürütücü veya koordinatör</t>
  </si>
  <si>
    <t>ERASMUS+ Merkezi Projeler, Dünya Bankası, OECD, İslam Kalkınma Bankası vb. uluslararası kurum ve kuruluşlar tarafından desteklenen Ar-Ge projesinde  danışman</t>
  </si>
  <si>
    <t>Diğer uluslararası kuruluşlarca desteklenen Ar-Ge projesinde proje
ekibinde yer almak</t>
  </si>
  <si>
    <t>Diğer uluslararası kuruluşlarca desteklenen Ar-Ge projesinde danışman</t>
  </si>
  <si>
    <t>Diğer uluslararası kuruluşlarca desteklenen Ar-Ge projesinde yürütücü veya koordinatör</t>
  </si>
  <si>
    <t>02.04.03</t>
  </si>
  <si>
    <t>02.04.04</t>
  </si>
  <si>
    <t>02.04.05</t>
  </si>
  <si>
    <t>02.04.06</t>
  </si>
  <si>
    <t>02.04.07</t>
  </si>
  <si>
    <t>02.04.08</t>
  </si>
  <si>
    <t>02.04.09</t>
  </si>
  <si>
    <t>02.04.10</t>
  </si>
  <si>
    <t>02.04.11</t>
  </si>
  <si>
    <t>02.04.12</t>
  </si>
  <si>
    <t>02.04.13</t>
  </si>
  <si>
    <t>Bakanlıklar tarafından desteklenen Ar-Ge projelerinde sorumlu yürütücü
veya koordinatör</t>
  </si>
  <si>
    <t>ULUSAL AR-GE ÇALIŞMASI</t>
  </si>
  <si>
    <t>Bakanlıklar tarafından desteklenen Ar-Ge projelerinde danışman</t>
  </si>
  <si>
    <t>Bakanlıklar tarafından desteklenen Ar-Ge projelerinde proje ekibinde araştırmacı veya üye</t>
  </si>
  <si>
    <t>TÜBİTAK Ar-Ge projesinde (1001-1002-1003-1004-1005-1007, 3001, 3005,
3501-1005, COST- Uluslararası İkili İşbirliği Programları vb.) yürütücü</t>
  </si>
  <si>
    <t>TÜBİTAK Ar-Ge projesinde (1001-1002-1003-1004-1005-1007, 3001, 3005,
3501-1505, 1005, COST- Uluslararası İkili İşbirliği Programları vb.) araştırmacı</t>
  </si>
  <si>
    <t>TÜBİTAK Ar-Ge projesinde (1001-1002-1003-1004-1005-1007, 3001, 3005,
3501- 1005, COST- Uluslararası İkili İşbirliği Programları vb.) danışman</t>
  </si>
  <si>
    <t>TÜBİTAK Ar-Ge projesinde (1001-1002-1003-1004-1005-1007, 3001, 3005,
3501- 1005, COST- Uluslararası İkili İşbirliği Programları vb.) bursiyer</t>
  </si>
  <si>
    <t>Diğer kurumlar (Ulusal Ajans, uluslararası kurumların ülkemizdeki
temsilcilikleri vb.)  tarafından desteklenen Ar-Ge projesinde yürütücü</t>
  </si>
  <si>
    <t>Diğer kurumlar (Ulusal Ajans, uluslararası kurumların ülkemizdeki temsilcilikleri vb.) tarafından desteklenen Ar-Ge projesinde araştırmacı</t>
  </si>
  <si>
    <t>Diğer kurumlar (Ulusal Ajans, uluslararası kurumların ülkemizdeki temsilcilikleri vb.) tarafından desteklenen Ar-Ge projesinde danışman</t>
  </si>
  <si>
    <t>Diğer kurumlar tarafından desteklenen Ar-Ge projesinde bursiyer</t>
  </si>
  <si>
    <t>BAP destekli bilimsel araştırma projesinde (Güdümlü Araştırma Projesi, Araştırma Destek Projesi, Etkinlik, Organizasyon, Kongre ve Sempozyum Projeleri, Hızlı Destek Projesi ve Lisans Katılımlı Araştırma Projesi hariç)
yürütücü</t>
  </si>
  <si>
    <t>BAP destekli bilimsel araştırma projesinde (Güdümlü Araştırma Projesi, Araştırma Destek Projesi, Etkinlik, Organizasyon, Kongre ve Sempozyum Projeleri, Hızlı Destek Projesi ve Lisans Katılımlı Araştırma Projesi hariç)
araştırmacı</t>
  </si>
  <si>
    <t>ULUSLARARASI BİLİMSEL ÇALIŞMA GRUBUNDA ÜYELİKLER</t>
  </si>
  <si>
    <t>Araştırma amaçlı bilimsel bir çalışma grubunda koordinatör veya direktörlük (her yıl için)</t>
  </si>
  <si>
    <t>Araştırma amaçlı bilimsel bir çalışma grubunda üyelik (her yıl için)</t>
  </si>
  <si>
    <t>ULUSAL BİLİMSEL ÇALIŞMA GRUBUNDA ÜYELİKLER</t>
  </si>
  <si>
    <t>Hakemli Uluslararası Bilimsel  Toplantıda (Kongre, Konferans, Sempozyum,
Panel, Çalıştay vb.) sunulan ve bildiri kitabında yayımlanan tam metin bildiri</t>
  </si>
  <si>
    <t>Hakemli Uluslararası Bilimsel  Toplantıda (Kongre, Konferans, Sempozyum,
Panel, Çalıştay vb.) sunulan ve bildiri kitabında yayımlanan özet metin bildiri</t>
  </si>
  <si>
    <t>faaliyet bilgileri</t>
  </si>
  <si>
    <t>Makale / dersleme bilgisi</t>
  </si>
  <si>
    <t>Hakemli Ulusal Bilimsel  Toplantıda (Kongre, Konferans, Sempozyum, Panel, Çalıştay vb.) sunulan ve bildiri kitabında yayımlanan tam metin
bildiri</t>
  </si>
  <si>
    <t>sayısı</t>
  </si>
  <si>
    <t>faaliyet puanı</t>
  </si>
  <si>
    <t>02.09.02</t>
  </si>
  <si>
    <t>02.09.03</t>
  </si>
  <si>
    <t>02.09.04</t>
  </si>
  <si>
    <t>Tanınmış uluslararası yayınevleri tarafından yayımlanan bilimsel ansiklopedide konu/madde yazarı olmak</t>
  </si>
  <si>
    <t>Diğer uluslararası yayınevleri tarafından yayımlanan bilimsel ansiklopedide konu/madde yazarı olmak</t>
  </si>
  <si>
    <t>Tanınmış ulusal yayınevleri tarafından yayımlanan bilimsel ansiklopedide bölüm yazarı olmak</t>
  </si>
  <si>
    <t>Tanınmış ulusal yayınevleri tarafından yayımlanan bilimsel ansiklopedide konu/madde yazarı olmak</t>
  </si>
  <si>
    <t>Diğer ulusal yayınevleri tarafından yayımlanan bilimsel ansiklopedide konu/madde yazarı olmak</t>
  </si>
  <si>
    <t>Makale bilgisi</t>
  </si>
  <si>
    <t>H indeksi (müracaat edilen yıl için puan ile h indeksinin çarpımı değerinde
puan verilir (H indeksi olarak web of science H indeksi kullanılır ve en fazla 10 puan dikkate alınır).</t>
  </si>
  <si>
    <t>WOS'taki h-indexi:</t>
  </si>
  <si>
    <t>Faaliyet Bilgisi</t>
  </si>
  <si>
    <t>ULUSALTANINIRLIK</t>
  </si>
  <si>
    <t>Patent tescili (incelemeli) (Uluslararası veya iş dünyası iş birliği ile tescillenenlere ilave 10 puan verilir)</t>
  </si>
  <si>
    <t>Patent tescili (incelemesiz)</t>
  </si>
  <si>
    <t>Endüstriyel Tasarım tescili (Uluslararası veya iş dünyası iş birliği ile tescillenenlere ilave 8 puan verilir)</t>
  </si>
  <si>
    <t>Çevresel (Bina, peyzaj ve iç mekan) veya grafiksel tasarım: sahne, moda (kumaş, aksesuar veya giysi tasarımı) veya çalgı tasarım başvurusu</t>
  </si>
  <si>
    <t>Telif hakkıyla korunan fikri mülkiyet (materyal, bitki) tescili (Uluslararası veya iş dünyası iş birliği ile tescillenenlere ilave 2 puan verilir)</t>
  </si>
  <si>
    <t>Patent tescili (incelemeli) (Uluslararası veya iş dünyası iş birliği ile tescillenenlere ilave 6 puan verilir)</t>
  </si>
  <si>
    <t>Endüstriyel Tasarım tescili (Uluslararası veya iş dünyası iş birliği ile tescillenenlere ilave 4 puan verilir)</t>
  </si>
  <si>
    <t>Telif hakkıyla korunan fikri mülkiyet (materyal, bitki) tescili (Uluslararası veya iş dünyası iş birliği ile tescillenenlere ilave 1 puan verilir)</t>
  </si>
  <si>
    <t>Resmi kurumların (YÖK, YÖKAK, Tabiat Varlıklarını Koruma Kurulu, Atatürk Dil ve Tarih Yüksek Kurumu vb.) bilimsel kurul ve değerlendirme takımı üyelikleri</t>
  </si>
  <si>
    <t>Genel Sekreter, Başkan</t>
  </si>
  <si>
    <t>Genel Sekreter Yardımcısı, Başkan Yardımcısı,</t>
  </si>
  <si>
    <t>Ulusal bir organizasyon için bilirkişi kurulu üyeliği</t>
  </si>
  <si>
    <t>Oda Müziği Konserinde Grup Üyeliği</t>
  </si>
  <si>
    <t>Opera Temsilinde Orkestra Şefliği</t>
  </si>
  <si>
    <t>Senfoni Orkestrası Konserinde Şeflik</t>
  </si>
  <si>
    <t>Bale Temsilinde Orkestra Şefliği</t>
  </si>
  <si>
    <t>Koro Konserinde Şeflik</t>
  </si>
  <si>
    <t>Opera/Operet Temsilinde Birinci Derece Rol</t>
  </si>
  <si>
    <t>Şan Resitali</t>
  </si>
  <si>
    <t>Opera/Operet Temsilinde İkinci Derece Rol</t>
  </si>
  <si>
    <t>Oratoryo, Kantat Orkestra Eşlikli Eserde Solistlik</t>
  </si>
  <si>
    <t>Profesyonel Kurumlarda Tüm Perde Koreograflığı</t>
  </si>
  <si>
    <t>Profesyonel Kurumlarda Bölüm Koreograflığı</t>
  </si>
  <si>
    <t>Profesyonel Kurumlarda Bale/Dans Koreograflığı</t>
  </si>
  <si>
    <t>Tam Uzunlukta Bir Oyunda Birinci Derece Rol</t>
  </si>
  <si>
    <t>Tam Uzunlukta Bir Oyunda İkinci Derece Rol</t>
  </si>
  <si>
    <t>Kısa Oyunda Birinci Derece Rol</t>
  </si>
  <si>
    <t>Kısa Oyunda İkinci Derece Rol</t>
  </si>
  <si>
    <t>Tam Uzunlukta Bir Oyunda Rejisörlük</t>
  </si>
  <si>
    <t>Kısa Oyunda Rejisörlük</t>
  </si>
  <si>
    <t>Kısa Oyunda Rejisör Yardımcılığı</t>
  </si>
  <si>
    <t>Sahnelenmiş Profesyonel Bir Oyunda Hareket Tasarımı</t>
  </si>
  <si>
    <t>Sahnelenmiş Profesyonel Bir Oyunda Dramaturgi Uygulaması</t>
  </si>
  <si>
    <t>ULUSAL SOSYAL VEYA SPORTİF FAALİYET ORGANİZASYONU</t>
  </si>
  <si>
    <t>Devlet Konservatuvarlarında Rejisörlük</t>
  </si>
  <si>
    <t>Devlet Konservatuvarlarında Rejisör Yardımcılığı</t>
  </si>
  <si>
    <t>03.15</t>
  </si>
  <si>
    <r>
      <rPr>
        <b/>
        <sz val="12"/>
        <color rgb="FFFFFFFF"/>
        <rFont val="Avenir Book"/>
        <family val="2"/>
      </rPr>
      <t>TOPLUMA KATKI</t>
    </r>
  </si>
  <si>
    <r>
      <rPr>
        <sz val="12"/>
        <rFont val="Avenir Book"/>
        <family val="2"/>
      </rPr>
      <t>Özgün bireysel etkinlik (sergi, bienal, trienal, gösteri, dinleti, festival ve
gösterim)</t>
    </r>
  </si>
  <si>
    <r>
      <rPr>
        <sz val="12"/>
        <rFont val="Avenir Book"/>
        <family val="2"/>
      </rPr>
      <t>Sinemalarda, TV kanallarında gösterilen veya alanında yarışmalara kabul edilen kısa metrajlı kurmaca filmde diğer görevler (yapımcı, yönetmen
yardımcısı, görsel yönetmen, kurgulama, senaryo yazarlığı, metin yazarlığı)</t>
    </r>
  </si>
  <si>
    <r>
      <rPr>
        <sz val="12"/>
        <rFont val="Avenir Book"/>
        <family val="2"/>
      </rPr>
      <t>TV kanallarında yayınlanan veya alanında yarışmalara kabul edilen reklam
filmi yönetmenliği</t>
    </r>
  </si>
  <si>
    <r>
      <rPr>
        <sz val="12"/>
        <rFont val="Avenir Book"/>
        <family val="2"/>
      </rPr>
      <t>Gazete yayın yönetmenliği, gazete görsel yönetmenliği, gazete editörlüğü
(her yıl için)</t>
    </r>
  </si>
  <si>
    <r>
      <rPr>
        <sz val="12"/>
        <rFont val="Avenir Book"/>
        <family val="2"/>
      </rPr>
      <t>TV programında diğer görevler (yapımcı, yönetmen yardımcısı, görsel yönetmen, kurgulama, senaryo yazarlığı, metin yazarlığı) (yayınlanan her
bölüm için)</t>
    </r>
  </si>
  <si>
    <r>
      <rPr>
        <sz val="12"/>
        <color rgb="FF006FC0"/>
        <rFont val="Avenir Book"/>
        <family val="2"/>
      </rPr>
      <t>Müzik/Çalgı Performansı</t>
    </r>
  </si>
  <si>
    <r>
      <rPr>
        <sz val="12"/>
        <color rgb="FF006FC0"/>
        <rFont val="Avenir Book"/>
        <family val="2"/>
      </rPr>
      <t>Müzik/Şeflik Performansı</t>
    </r>
  </si>
  <si>
    <r>
      <rPr>
        <sz val="12"/>
        <color rgb="FF006FC0"/>
        <rFont val="Avenir Book"/>
        <family val="2"/>
      </rPr>
      <t>Müzik/Opera Performansı</t>
    </r>
  </si>
  <si>
    <r>
      <rPr>
        <sz val="12"/>
        <color rgb="FF006FC0"/>
        <rFont val="Avenir Book"/>
        <family val="2"/>
      </rPr>
      <t>Müzik/Bale, Modern Dans Performansı</t>
    </r>
  </si>
  <si>
    <r>
      <rPr>
        <sz val="12"/>
        <color rgb="FF006FC0"/>
        <rFont val="Avenir Book"/>
        <family val="2"/>
      </rPr>
      <t>Sahne Sanatları/Tiyatro Performansı</t>
    </r>
  </si>
  <si>
    <r>
      <rPr>
        <sz val="12"/>
        <color rgb="FF006FC0"/>
        <rFont val="Avenir Book"/>
        <family val="2"/>
      </rPr>
      <t>Sahne Sanatları/Sahne ve Hareket Tasarımı, Dramaturgi Uygulaması</t>
    </r>
  </si>
  <si>
    <r>
      <rPr>
        <sz val="12"/>
        <color rgb="FF006FC0"/>
        <rFont val="Avenir Book"/>
        <family val="2"/>
      </rPr>
      <t>Görüntü Sanatları, Plastik Sanatlar, Geleneksel Sanatlar, Giyim ve Moda Tasarımı, Uygulamalı Sanatlar ve Tasarım</t>
    </r>
  </si>
  <si>
    <r>
      <rPr>
        <sz val="12"/>
        <rFont val="Avenir Book"/>
        <family val="2"/>
      </rPr>
      <t>Olimpiyat, Dünya Şampiyonası, Avrupa Şampiyonası gibi Dünya Üniversite
Oyunları (Universiade) gibi büyük organizasyonlarda hakem olarak görev almak</t>
    </r>
  </si>
  <si>
    <r>
      <rPr>
        <sz val="12"/>
        <rFont val="Avenir Book"/>
        <family val="2"/>
      </rPr>
      <t>Ulusal kanallardaki TV programında diğer görevler (yapımcı, yönetmen
yardımcısı, görsel yönetmen, kurgulama, senaryo yazarlığı, metin yazarlığı) (yayınlanan her bölüm için)</t>
    </r>
  </si>
  <si>
    <r>
      <rPr>
        <sz val="12"/>
        <rFont val="Avenir Book"/>
        <family val="2"/>
      </rPr>
      <t>Yerel kanallardaki TV programında diğer görevler (yapımcı, yönetmen
yardımcısı, görsel yönetmen, kurgulama, senaryo yazarlığı, metin yazarlığı) (yayınlanan her bölüm için)</t>
    </r>
  </si>
  <si>
    <r>
      <rPr>
        <sz val="12"/>
        <rFont val="Avenir Book"/>
        <family val="2"/>
      </rPr>
      <t>Kurum stüdyolarında gerçekleştirilen ve bölüm kurulu onayı bulunan
eğitim amaçlı TV veya Radyo programında yönetmenlik (her program için bir kez)</t>
    </r>
  </si>
  <si>
    <t>Patent bilgisi</t>
  </si>
  <si>
    <t>Faydalı Model tescili (Uluslararası veya iş dünyası iş birliği ile tescillenenlere ilave 8 puan verilir)</t>
  </si>
  <si>
    <t>Toplam Faaliyet Puanı</t>
  </si>
  <si>
    <t>ilave puan var ise ekleyiniz</t>
  </si>
  <si>
    <t>faaliyet bilgisi</t>
  </si>
  <si>
    <t>Çevresel (Bina, peyzaj ve iç mekan) veya grafiksel tasarım: sahne, moda (kumaş, aksesuar veya giysi tasarımı) veya çalgı tasarımı tescili (Uluslararası veya iş dünyası iş birliği ile tescillenenlere ilave 8 puan verilir)</t>
  </si>
  <si>
    <t>Faydalı Model tescili (Uluslararası veya iş dünyası iş birliği ile tescillenenlere ilave 4 puan verilir)</t>
  </si>
  <si>
    <t>Uluslararası mesleki organizasyonlar tarafından onaylanan ve kuralları bu organizasyonlar tarafından belirlenen yarışmalarda (Union Internationale des architectes:UIA, The International Society of City and Regional Planners: ISOCARP, The Institute of Electrical and Electronics Engineers: IEEE veya eşdeğeri) İlk 3 ödül</t>
  </si>
  <si>
    <t>Ödül bilgisi</t>
  </si>
  <si>
    <t>Üyelik</t>
  </si>
  <si>
    <t>Faaliyet bilgisi</t>
  </si>
  <si>
    <t>faaliyetten alınan puan</t>
  </si>
  <si>
    <t>ULUSLARARASI SOSYAL, SPORTİF VEYA SANATSAL FAALİYET ORGANİZASYONU</t>
  </si>
  <si>
    <t>Özgün çalışmaları ile karma sanat etkinliklerine katılma (Karma sergi, grup sergi, bienal, trienal)</t>
  </si>
  <si>
    <t>yıl</t>
  </si>
  <si>
    <t>Öğrencinin adı ve soyadı</t>
  </si>
  <si>
    <t>Faaliyet puanı</t>
  </si>
  <si>
    <t>Faaliyetten alınnan  puan</t>
  </si>
  <si>
    <t>TÜBİTAK 2209-B Üniversite Öğrencileri Sanayiye Yönelik Araştırma Projesi Danışmanı</t>
  </si>
  <si>
    <t>Burs bilgileri</t>
  </si>
  <si>
    <t>Proje bilgileri</t>
  </si>
  <si>
    <t>TAMAMLANMIŞ DOKTORA,  SANATTA YETERLİK VE UZMANLIK TEZİ</t>
  </si>
  <si>
    <t>Asıl danışman (Uluslararası öğrenci için ilave 5 puan verilir)</t>
  </si>
  <si>
    <t>TAMAMLANMIŞ YÜKSEK LİSANS TEZİ</t>
  </si>
  <si>
    <t>TÜBİTAK 2209-A Üniversite Öğrencileri Araştırma Projesi Danışmanı</t>
  </si>
  <si>
    <r>
      <rPr>
        <b/>
        <sz val="12"/>
        <color rgb="FFFFFFFF"/>
        <rFont val="Avenir Roman"/>
        <charset val="162"/>
      </rPr>
      <t>EĞİTİM-ARAŞTIRMA KATKISI (ARAŞTIRMA TEMELLİ EĞİTİM)</t>
    </r>
  </si>
  <si>
    <t>Toplumsal Duyarlılık projesi yürütücülüğü/danışmanlığı yapmak (en fazla 20 puan dikkate alınır)</t>
  </si>
  <si>
    <t>Sürekli eğitim uygulama ve araştırma merkezi kurslarında ders vermek (her bir kurs başına hesaplanır, en fazla 15 puan dikkate alınır)</t>
  </si>
  <si>
    <t>Kurs bilgisi</t>
  </si>
  <si>
    <t>Öğretme ve Öğrenmeyi Geliştirme Uygulama ve Araştırma Merkezinde (ATAÖGEM) Eğiticilerin Eğitimi kapsamında kurs vermek (her bir kurs başına hesaplanır, en fazla 15 puan dikkate alınır)</t>
  </si>
  <si>
    <t>İnternet üzerinden herkese açık ders (MOOC) platformlarında (AtademiX vb.) yabancı dilde ders verme (her bir ders başına hesaplanır, en fazla 45 puan dikkate alınır)</t>
  </si>
  <si>
    <t>toplam faaliyet puan</t>
  </si>
  <si>
    <t>Faaliyetten alınan  puan</t>
  </si>
  <si>
    <t>Önlisans, lisans veya lisansüstü programlarda yürüttüğü bir dersi Atatürk Üniversitesi Açık Ders Malzemeleri platformunda (adm.atauni.edu.tr) açık erimşimli hale getirme (Türkçe her bir ders başına hesaplanır, en fazla 30 puan dikkate alınır)</t>
  </si>
  <si>
    <r>
      <rPr>
        <b/>
        <sz val="12"/>
        <color rgb="FFFFFFFF"/>
        <rFont val="Avenir Book"/>
        <family val="2"/>
      </rPr>
      <t>EĞİTİM-TOPLUMA KATKI (EĞİTİM TEMELLİ TOPLUMSAL KATKI)</t>
    </r>
  </si>
  <si>
    <t>Ders bilgisi</t>
  </si>
  <si>
    <t>Sürekli eğitim uygulama ve araştırma merkezinde eğitim programı geliştirmek (her bir program başına hesaplanır, en fazla 30 puan dikkate alınır)</t>
  </si>
  <si>
    <t>İnternet üzerinden herkese açık ders (MOOC) platformlarında (AtademiX vb.) ders verme (her bir ders başına hesaplanır, en fazla 30 puan dikkate alınır)</t>
  </si>
  <si>
    <t>Önlisans, lisans veya lisansüstü programlarda yürüttüğü bir dersi Atatürk Üniversitesi Açık Ders Malzemeleri platformunda (adm.atauni.edu.tr) açık erimşimli hale getirme (Yabancı dildeki her bir ders başına hesaplanır, en fazla 45 puan dikkate alınır)</t>
  </si>
  <si>
    <t>Atatürk Üniversitesi Yayınevi tarafından açık erişimli dijital ders kitabı yayımlama (Türkçe her bir kitap başına heaplanır, en fazla 30 puan dikkate alınır)</t>
  </si>
  <si>
    <t>Atatürk Üniversitesi Yayınevi tarafından açık erişimli dijital ders kitabı yayımlama (Yabancı dilde her bir kitap başına heaplanır, en fazla 45 puan dikkate alınır)</t>
  </si>
  <si>
    <t>Ders Bilgisi</t>
  </si>
  <si>
    <t>kitap bilgileri</t>
  </si>
  <si>
    <t>Kitap bilgileri</t>
  </si>
  <si>
    <t>ULUSLARARASI KAPASİTE GELİŞTİRME VEYA TOPLUMSAL KATKI PROJE ÇALIŞMASI</t>
  </si>
  <si>
    <t>AB Çerçeve Programları tarafından desteklenen kapasite geliştirme veya toplumsal katkı projesinde yürütücü veya koordinatör</t>
  </si>
  <si>
    <t>AB Çerçeve Programları tarafından desteklenen kapasite geliştirme veya toplumsal katkı projesinde araştırmacı</t>
  </si>
  <si>
    <t>AB Çerçeve Programları tarafından desteklenen kapasite geliştirme veya toplumsal katkı projesinde danışman</t>
  </si>
  <si>
    <t>ERASMUS+ Merkezi Projeler, Dünya Bankası, OECD, İslam Kalkınma Bankası vb. uluslararası kurum ve kuruluşlar tarafından desteklenen kapasite geliştirme veya toplumsal katkı projesinde araştırmacı</t>
  </si>
  <si>
    <t>Diğer uluslararası kuruluşlarca desteklenen kapasite geliştirme veya toplumsal katkı projesinde yürütücü veya koordinatör</t>
  </si>
  <si>
    <t>Diğer uluslararası kuruluşlarca desteklenen kapasite geliştirme veya toplumsal katkı projesinde proje ekibinde yer almak</t>
  </si>
  <si>
    <t>Diğer uluslararası kuruluşlarca desteklenen kapasite geliştirme veya toplumsal katkı projesinde danışman</t>
  </si>
  <si>
    <t>Yurt dışında firma kurmak</t>
  </si>
  <si>
    <t>Yurt dışında firma ortağı olmak</t>
  </si>
  <si>
    <t>Yurt dışında faaliyet gösteren bir firmanın yönetim kurulu üyeliği</t>
  </si>
  <si>
    <t>Yurt dışında faaliyet gösteren bir firmada kısmi zamanlı çalışmak</t>
  </si>
  <si>
    <t>Yurt dışında faaliyet gösteren bir firma için danışmanlık yapmak</t>
  </si>
  <si>
    <t>Döner sermaye kapsamında kurum dışına yapılan işler (yurt dışı)</t>
  </si>
  <si>
    <t>Mesleki faaliyetlerden dolayı kurum dışı gelirler (yurt dışı)</t>
  </si>
  <si>
    <t>Yurtiçinde faaliyet gösteren bir firmanın yönetim kurulu üyeliği</t>
  </si>
  <si>
    <t>Yurtiçinde faaliyet gösteren bir firmada kısmi zamanlı çalışmak</t>
  </si>
  <si>
    <t>Yurtiçinde faaliyet gösteren bir firma için danışmanlık yapmak</t>
  </si>
  <si>
    <t>Yurtiçinde bir firmaya lisanslanan fikri mülkiyet sahibi olmak</t>
  </si>
  <si>
    <t>Döner sermaye kapsamında kurum dışına yapılan işler (yurtiçi)</t>
  </si>
  <si>
    <t>Hakemsiz dergilerde yayımlanan kısa makale, editöre mektup, teknik not, vaka takdimi, tartışma, kitap incelemesi</t>
  </si>
  <si>
    <t>Sahne Yapıtı (Opera, bale, oratoryo v.b.) türünde özgün eser</t>
  </si>
  <si>
    <t>Senfonik Yapıt (Senfoni, konçerto v.b.) türünde özgün eser</t>
  </si>
  <si>
    <t>Oda Müziği türünde özgün eser</t>
  </si>
  <si>
    <t>Elektronik Müzik türünde özgün eser</t>
  </si>
  <si>
    <t>Türk Halk Müziği veya Türk Sanat Müziği alanında özgün eser</t>
  </si>
  <si>
    <t>Herhangi bir enstrümanı, icra tekniğini geliştirmek üzere metotlaştırılmış, yararlılığı onanmış etüt, egzersiz v.b. bir eğitim müziği dizini</t>
  </si>
  <si>
    <t>ULUSLARARASI BİLİMSEL DERGİLERDEKİ GÖREVLER</t>
  </si>
  <si>
    <t>06.09</t>
  </si>
  <si>
    <t>Bakanlıklar tarafından desteklenen kapasite geliştirme veya toplumsal katkı projelerinde sorumlu yürütücü veya koordinatör</t>
  </si>
  <si>
    <t>Bakanlıklar tarafından desteklenen kapasite geliştirme veya toplumsal katkı projelerinde proje ekibinde araştırmacı veya üye</t>
  </si>
  <si>
    <t>TÜBİTAK TEYDEB projesinde (1501, 1503, 1505, 1507 vb.) araştırmacı</t>
  </si>
  <si>
    <t>TÜBİTAK TEYDEB projesinde (1501, 1503, 1505, 1507 vb.) danışman</t>
  </si>
  <si>
    <t>TÜBİTAK TEYDEB projesinde (1501, 1503, 1505, 1507 vb.) bursiyer</t>
  </si>
  <si>
    <t>06.10</t>
  </si>
  <si>
    <t>06.11</t>
  </si>
  <si>
    <t>TR Dizin kapsamındaki ulusal hakemli dergide baş editör</t>
  </si>
  <si>
    <t>TR Dizin kapsamındaki ulusal hakemli dergide editör kurulu üyeliği</t>
  </si>
  <si>
    <t>TR Dizin kapsamındaki ulusal hakemli dergide özel sayı editörlüğü</t>
  </si>
  <si>
    <t>06.12</t>
  </si>
  <si>
    <r>
      <rPr>
        <b/>
        <sz val="12"/>
        <color rgb="FFFFFFFF"/>
        <rFont val="Avenir Roman"/>
        <charset val="162"/>
      </rPr>
      <t>ARAŞTIRMA-TOPLUMA KATKI (ARAŞTIRMA TEMELLİ TOPLUMSAL KATKI)</t>
    </r>
  </si>
  <si>
    <r>
      <t>Yurt dışında bir firmaya lisanslanan fikri mülkiye</t>
    </r>
    <r>
      <rPr>
        <sz val="12"/>
        <color rgb="FFFF0000"/>
        <rFont val="Avenir Roman"/>
        <charset val="162"/>
      </rPr>
      <t xml:space="preserve">t </t>
    </r>
    <r>
      <rPr>
        <sz val="12"/>
        <rFont val="Avenir Roman"/>
        <charset val="162"/>
      </rPr>
      <t>sahibi olmak</t>
    </r>
  </si>
  <si>
    <r>
      <rPr>
        <sz val="12"/>
        <rFont val="Avenir Roman"/>
        <charset val="162"/>
      </rPr>
      <t>Mimari proje, rölöve, restitüsyon, restorasyon projeleri, sokak
sağlıklaştırma projeleri, yapı uygulama projeleri, kentsel tasarım projesi,
imar planı, koruma amaçlı imar planı, uygulama imar planları, çevre düzeni planları, eylem planları hazırlama (stratejik, mekânsal, yapısal plan vb.) çalışmalarında proje müellifi olmak</t>
    </r>
  </si>
  <si>
    <r>
      <rPr>
        <sz val="12"/>
        <rFont val="Avenir Roman"/>
        <charset val="162"/>
      </rPr>
      <t>Mimari proje, rölöve, restitüsyon, restorasyon projeleri, sokak sağlıklaştırma projeleri, yapı uygulama projeleri, kentsel tasarım projesi,
imar planı, koruma amaçlı imar planı, uygulama imar planları, çevre düzeni
planları, eylem planları hazırlama (stratejik, mekânsal, yapısal plan vb.) çalışmalarında proje ekibinde yer almak veya danışmanlık yapmak</t>
    </r>
  </si>
  <si>
    <r>
      <rPr>
        <sz val="12"/>
        <rFont val="Avenir Roman"/>
        <charset val="162"/>
      </rPr>
      <t>Sanatsal tasarım (Bina, çevre, eser, yayın, mekân, obje), Kamu kurumları
ile özel hukuk tüzel kişileri bünyesinde uygulamaya konmuş sanatsal tasarım</t>
    </r>
  </si>
  <si>
    <r>
      <rPr>
        <sz val="12"/>
        <rFont val="Avenir Roman"/>
        <charset val="162"/>
      </rPr>
      <t>Sanatsal tasarım (Bina, çevre, eser, yayın, mekân, obje), Diğer Sanatsal
Tasarım</t>
    </r>
  </si>
  <si>
    <r>
      <rPr>
        <sz val="12"/>
        <rFont val="Avenir Roman"/>
        <charset val="162"/>
      </rPr>
      <t>Uluslararası kurum ve organizasyonlar için tasarlanmış ve kullanılmakta
olan logo tasarımı</t>
    </r>
  </si>
  <si>
    <r>
      <rPr>
        <b/>
        <sz val="12"/>
        <rFont val="Avenir Roman"/>
        <charset val="162"/>
      </rPr>
      <t>ULUSAL KAPASİTE GELİŞTİRME VEYA TOPLUMSAL KATKI  PROJE
ÇALIŞMASI</t>
    </r>
  </si>
  <si>
    <r>
      <rPr>
        <sz val="12"/>
        <rFont val="Avenir Roman"/>
        <charset val="162"/>
      </rPr>
      <t>Kalkınma Ajansları, IPA, Bölge Kalkınma İdaresi Başkanlığı vb. kurum ve kuruluşlar tarafından desteklenen kapasite geliştirme veya toplumsal katkı
projesinde araştırmacı</t>
    </r>
  </si>
  <si>
    <r>
      <rPr>
        <sz val="12"/>
        <rFont val="Avenir Roman"/>
        <charset val="162"/>
      </rPr>
      <t>Bilimsel Tasarım, Kamu kurumları ile özel hukuk tüzel kişileri bünyesinde
uygulamaya konmuş bilimsel tasarım</t>
    </r>
  </si>
  <si>
    <t>Proje bilgisi</t>
  </si>
  <si>
    <t>ERASMUS+ Merkezi Projeler, Dünya Bankası, OECD, İslam Kalkınma Bankası vb. uluslararası kurum ve kuruluşlar tarafından desteklenen kapasite geliştirme veya toplumsal katkı projesinde yürütücü veya koordinatör</t>
  </si>
  <si>
    <t>ERASMUS+ Merkezi Projeler, Dünya Bankası, OECD, İslam Kalkınma Bankası vb. uluslararası kurum ve kuruluşlar tarafından desteklenen kapasite geliştirme veya toplumsal katkı projesinde danışman</t>
  </si>
  <si>
    <t>Firma adı</t>
  </si>
  <si>
    <t>Firma adı ve ortaklık bilgisi</t>
  </si>
  <si>
    <t>Girişimcilikle ilgili yurt dışında eğitim, kurs veya çalıştaylardan alınan sertifika</t>
  </si>
  <si>
    <t>Eğitim, kurs/sertifika bilgisi</t>
  </si>
  <si>
    <t>firma bilgisi</t>
  </si>
  <si>
    <t>Gelir bilgisi</t>
  </si>
  <si>
    <t>eğitim, kurs /sertifika bilgisi</t>
  </si>
  <si>
    <t>Makale/derleme bilgileri</t>
  </si>
  <si>
    <t>yayın bilgisi</t>
  </si>
  <si>
    <t>Dergi bilgileri</t>
  </si>
  <si>
    <t>SCIE, SSCI veya AHCI kapsamındaki uluslararası hakemli dergide özel sayı editörlüğü</t>
  </si>
  <si>
    <t>SCIE, SSCI veya AHCI kapsamındaki uluslararası hakemli dergide editör kurulu üyeliği</t>
  </si>
  <si>
    <t>ESCI veya alan endeksi kapsamındaki uluslararası hakemli dergide baş editör</t>
  </si>
  <si>
    <t>ESCI veya alan endeksi kapsamındaki uluslararası hakemli dergide editör kurulu üyeliği</t>
  </si>
  <si>
    <t>ESCI veya alan endeksi kapsamındaki uluslararası hakemli dergide özel sayı editörlüğü</t>
  </si>
  <si>
    <t xml:space="preserve">Diğer uluslararası hakemli dergide baş editör </t>
  </si>
  <si>
    <t xml:space="preserve">SCIE, SSCI veya AHCI kapsamındaki dergide hakemlik (makale başına) </t>
  </si>
  <si>
    <t>Uluslararası bilimsel araştırma projesi için panelistlik/hakemlik (AB çerçeve projeleri için)</t>
  </si>
  <si>
    <t>Uluslararası bilimsel araştırma projesi için panelistlik/hakemlik (Diğer projeler için)</t>
  </si>
  <si>
    <t>Bakanlıklar tarafından desteklenen kapasite geliştirme veya toplumsal katkı projelerinde danışman</t>
  </si>
  <si>
    <t xml:space="preserve">TÜBİTAK TEYDEB projesinde (1501, 1503, 1505, 1507 vb.) yürütücü </t>
  </si>
  <si>
    <t>Kalkınma Ajansları, IPA, Bölge Kalkınma İdaresi Başkanlığı vb. kurum ve kuruluşlar tarafından desteklenen kapasite geliştirme veya toplumsal katkı projesinde yürütücü</t>
  </si>
  <si>
    <t>Kalkınma Ajansları, IPA, Bölge Kalkınma İdaresi Başkanlığı vb. kurum ve kuruluşlar tarafından desteklenen kapasite geliştirme veya toplumsal katkı projesinde danışman</t>
  </si>
  <si>
    <t>Kalkınma Ajansları, IPA, Bölge Kalkınma İdaresi Başkanlığı vb. kurum ve kuruluşlar tarafından desteklenen kapasite geliştirme veya toplumsal katkı projesinde bursiyer</t>
  </si>
  <si>
    <t>proje bilgisi</t>
  </si>
  <si>
    <t>Dergi bilgisi</t>
  </si>
  <si>
    <t>ödül bilgileri</t>
  </si>
  <si>
    <t>Bilimsel çalışmaları nedeniyle uluslararası kurum ve organizasyonlarca verilen ödül</t>
  </si>
  <si>
    <t>Jürili uluslararası sürekli düzenlenen güzel sanatlar etkinliklerinde veya yarışmalarında eserlere verilen uluslararası derece ödülü (mansiyon hariç)</t>
  </si>
  <si>
    <t>Sosyal, kültürel, sanatsal ve sportif çalışmaları nedeniyle uluslararası kurum ve organizasyonlarca verilen ödül</t>
  </si>
  <si>
    <t>Uluslararası kongre, konferans, sempozyum veya festival kurullarınca verilen ödül</t>
  </si>
  <si>
    <t>Tamamlanan bir çalışmaya, tanınmış ulusal bir organizasyon tarafından düzenli olarak verilen ödül</t>
  </si>
  <si>
    <t>TÜBA ve TÜBİTAK tarafından bilimsel çalışmaları nedeniyle verilen bilim ödülü (Burs, UBYT vb. kapsamındaki ödüller hariç)</t>
  </si>
  <si>
    <t>TÜBİTAK Ufuk Avrupa ve ERC programı eşik üstü ödülü</t>
  </si>
  <si>
    <t>Jürili ulusal sürekli düzenlenen güzel sanatlar etkinliklerinde veya yarışmalarında eserlere verilen ulusal derece ödülü (mansiyon hariç)</t>
  </si>
  <si>
    <t>Mevzuatı çerçevesinde ilgili kuruluşlar (bakanlıklar, yerel yönetimler, meslek odaları, uluslararası kuruluşlar) sürekli düzenlenen, planlanan mimarlık, kentsel tasarım, peyzaj, peyzaj tasarımı, iç mimari tasarım, endüstri ürünleri tasarımı ve mimari temel alanındaki diğer yarışmalarda derece ödülü (mansiyon hariç)</t>
  </si>
  <si>
    <t>Bilimsel çalışmaları nedeniyle diğer kurum ve organizasyonlarca verilen ödül (çalışma, proje, yayın teşvik, teşekkür, başarı belgesi, başarı plaketi, burs, onur belgesi, hizmet belgesi ödüller hariç)</t>
  </si>
  <si>
    <t>Sosyal, kültürel, sanatsal ve spor çalışmaları nedeniyle ulusal kurum ve organizasyonlarca verilen ödül (çalışma, proje, yayın teşvik, teşekkür, başarı belgesi, başarı plaketi, burs, onur belgesi, hizmet belgesi ödüller hariç)</t>
  </si>
  <si>
    <t>Tez/proje bilgisi</t>
  </si>
  <si>
    <t>TÜBİTAK 2244 Sanayi Doktora Programı Projesi ve Sanayi Tezleri
Projesinde yürütücü</t>
  </si>
  <si>
    <t>TÜBİTAK 2244 Sanayi Doktora Programı Projesi ve Sanayi Tezleri
Projesinde bursiyer</t>
  </si>
  <si>
    <t xml:space="preserve">Bakanlıklar tarafından desteklenen Eğitim ve Sosyal Sorumluluk projelerinde yürütücü veya koordinatör (en az dokuz ay) </t>
  </si>
  <si>
    <t>ULUSLARARASI BİLİMSEL KONGRE, KONFERANS veya SEMPOZYUM ORGANİZASYONU</t>
  </si>
  <si>
    <t>SANAYİ TEZLERİ ve DİSİPLİNLERARASI PROJELER</t>
  </si>
  <si>
    <t>Düzenleme kurulu başkanı veya ortak/eş başkanı (Yüz yüze yapılan etkinlikler puanlamaya dahil edilir, en fazla 60 puan alınabilir)</t>
  </si>
  <si>
    <t>Etkinlik bilgisi</t>
  </si>
  <si>
    <t>Düzenleme kurulu başkan yardımcısı  (Yüz yüze yapılan etkinlikler puanlamaya dahil edilir, en fazla 32 puan alınabilir)</t>
  </si>
  <si>
    <t>Düzenleme kurulu üyeliği  (Yüz yüze yapılan etkinlikler puanlamaya dahil edilir, en fazla 20 puan alınabilir)</t>
  </si>
  <si>
    <t>Bilim veya danışma kurulu üyeliği  (Yüz yüze yapılan etkinlikler puanlamaya dahil edilir, en fazla 16 puan alınabilir)</t>
  </si>
  <si>
    <t>Genel sekreter (Yüz yüze yapılan etkinlikler puanlamaya dahil edilir, en fazla 60 puan alınabilir)</t>
  </si>
  <si>
    <t>Uluslararası kurum veya organizasyonların katılımı ile çözüm üretme, disiplinli bir fikir üretme veya karar almaya yönelik bir çalıştayın düzenleme kurulu başkanı veya ortak/eş başkanı (Yüz yüze yapılan etkinlikler puanlamaya dahil edilir, en fazla 60 puan alınabilir)</t>
  </si>
  <si>
    <t>Uluslararası kurum veya organizasyonların katılımı ile çözüm üretme, disiplinli bir fikir üretme veya karar almaya yönelik bir çalıştayın genel sekreteri (Yüz yüze yapılan etkinlikler puanlamaya dahil edilir, en fazla 60 puan alınabilir)</t>
  </si>
  <si>
    <t>Bilim/Sanat kampı veya yaz okulu düzenlemek (Yüz yüze yapılan etkinlikler puanlamaya dahil edilir, en fazla 60 puan alınabilir)</t>
  </si>
  <si>
    <t>Çalıştay bilgisi</t>
  </si>
  <si>
    <t>ULUSAL BİLİMSEL KONGRE, KONFERANS veya SEMPOZYUM ORGANİZASYONU</t>
  </si>
  <si>
    <t>Düzenleme kurulu başkanı veya ortak/eş başkanı (Yüz yüze yapılan etkinlikler puanlamaya dahil edilir, en fazla 24 puan alınabilir)</t>
  </si>
  <si>
    <t>Düzenleme kurulu başkan yardımcısı (Yüz yüze yapılan etkinlikler puanlamaya dahil edilir, en fazla 12 puan alınabilir)</t>
  </si>
  <si>
    <t>Genel sekreter (Yüz yüze yapılan etkinlikler puanlamaya dahil edilir, en fazla 24 puan alınabilir)</t>
  </si>
  <si>
    <t>Bilim veya danışma kurulu üyeliği (Yüz yüze yapılan etkinlikler puanlamaya dahil edilir, en fazla 8 puan alınabilir)</t>
  </si>
  <si>
    <t>07.01</t>
  </si>
  <si>
    <t>BİLİMSEL ÇALIŞMALARDAN ALINAN ULUSLARARASI ÖDÜLLER</t>
  </si>
  <si>
    <t>Nobel Ödülü</t>
  </si>
  <si>
    <t>Fields Madalyası</t>
  </si>
  <si>
    <t>Tamamlanan bir çalışmaya, tanınmış uluslararası bir organizasyon tarafından düzenli olarak verilen bilim ödülü</t>
  </si>
  <si>
    <t>07.02</t>
  </si>
  <si>
    <t>BİLİMSEL ÇALIŞMALARDAN ALINAN ULUSAL ÖDÜLLER</t>
  </si>
  <si>
    <t>YÖK Doktora Tezi Ödülü</t>
  </si>
  <si>
    <t>TÜBA GEBİP, TÜBİTAK TWAS Teşvik Ödülleri</t>
  </si>
  <si>
    <t>Kongre, konferans, sempozyum veya festival kurullarınca verilen ödül</t>
  </si>
  <si>
    <t>07.03</t>
  </si>
  <si>
    <t>Bakanlıklar tarafından desteklenen Eğitim ve Sosyal Sorumluluk projelerinde araştırmacı, bursiyer veya eğitmen (en az dokuz ay)</t>
  </si>
  <si>
    <t>Bakanlıklar tarafından desteklenen Eğitim ve Sosyal Sorumluluk projelerinde danışman (en az dokuz ay)</t>
  </si>
  <si>
    <t>Uluslararası disiplinlerarası projelerde yürütücü olmak</t>
  </si>
  <si>
    <t>Uluslararası disiplinlerarası projelerde araştırmacı ve bursiyer olmak</t>
  </si>
  <si>
    <t>Uluslararası disiplinlerarası projelerde danışmanlık</t>
  </si>
  <si>
    <t>Ulusal disiplinlerarası projelerde yürütücü olmak</t>
  </si>
  <si>
    <t>Ulusal disiplinlerarası projelerde araştırmacı ve bursiyer olmak</t>
  </si>
  <si>
    <t>Ulusal disiplinlerarası projelerde danışmanlık</t>
  </si>
  <si>
    <t>07.04</t>
  </si>
  <si>
    <t>07.05</t>
  </si>
  <si>
    <t>ULUSLARARASI ÇALIŞTAY ORGANİZASYONU</t>
  </si>
  <si>
    <t>07.06</t>
  </si>
  <si>
    <t>07.07</t>
  </si>
  <si>
    <t>ULUSAL ÇALIŞTAY ORGANİZASYONU</t>
  </si>
  <si>
    <t>Ulusal kurum veya organizasyonların katılımı ile çözüm üretme, disiplinli bir fikir üretme veya karar almaya yönelik bir çalıştayın düzenleme kurulu başkanı veya ortak/eş başkanı (Yüz yüze yapılan etkinlikler puanlamaya dahil edilir, en fazla 24 puan alınabilir)</t>
  </si>
  <si>
    <t>Bilim/Sanat kampı veya yaz okulu düzenlemek (Yüz yüze yapılan etkinlikler puanlamaya dahil edilir, en fazla 24 puan alınabilir)</t>
  </si>
  <si>
    <t>07.08</t>
  </si>
  <si>
    <t>BİLİM İNSANI DESTEKLEME, BİLİMİ TOPLUMA YAYMA ve BİLİMSEL ETKİLEŞİM FAALİYETLERİ</t>
  </si>
  <si>
    <t>Araştırma Hastanesi klinik hizmetler ortalama performans puanı</t>
  </si>
  <si>
    <t>0.00013</t>
  </si>
  <si>
    <t>Diş Hekimliği Fakültesi klinik hizmetler ortalama performans puanı</t>
  </si>
  <si>
    <t>0.00035</t>
  </si>
  <si>
    <t>Hayvan Hastanesinde yapılan klinik muayene hizmetleri</t>
  </si>
  <si>
    <t>Hayvan Hastanesinde yapılan radyolojik muayene hizmetleri</t>
  </si>
  <si>
    <t>Hayvan Hastanesinde yapılan minör girişimler</t>
  </si>
  <si>
    <t>Hayvan Hastanesinde yapılan major (operasyonlar) girişimler</t>
  </si>
  <si>
    <t>Hayvan Hastanesinde yapılan tanı amacıyla yapılan analizler</t>
  </si>
  <si>
    <t>Hayvan Hastanesi dışındaki klinik hizmetler</t>
  </si>
  <si>
    <t>Hayvan Hastanesi dışındaki klinik hizmetler (nekropsi işlemi)</t>
  </si>
  <si>
    <t>07.09</t>
  </si>
  <si>
    <t>ARKEOLOJİK KAZI VE YÜZEY ÇALIŞMALARI</t>
  </si>
  <si>
    <t>Uluslararası organizasyonlar tarafından desteklenen arkeolojik kazı veya yüzey çalışmalarında yürütücü, eş-yürütücü, kazı başkanı veya eşbaşkanı</t>
  </si>
  <si>
    <t>Uluslararası organizasyonlar tarafından desteklenen arkeolojik kazı veya yüzey çalışmalarında  yürütücü yardımcısı veya kazı başkanı yardımcısı</t>
  </si>
  <si>
    <t>Uluslararası organizasyonlar tarafından desteklenen arkeolojik kazı veya yüzey çalışmalarında saha sorumlusu, saha yöneticisi</t>
  </si>
  <si>
    <t>Uluslararası organizasyonlar tarafından desteklenen arkeolojik kazı veya yüzey çalışmalarında araştırmacı</t>
  </si>
  <si>
    <t>Uluslararası organizasyonlar tarafından desteklenen arkeolojik kazı veya yüzey çalışmalarında komisyon üyesi</t>
  </si>
  <si>
    <t>Uluslararası organizasyonlar tarafından desteklenen arkeolojik kazı veya yüzey çalışmalarında çalışma ekibi üyesi</t>
  </si>
  <si>
    <t>Uluslararası organizasyonlar tarafından desteklenen arkeolojik kazı veya yüzey çalışmalarında danışmanlık</t>
  </si>
  <si>
    <t>Ulusal organizasyonlar tarafından desteklenen arkeolojik kazı veya yüzey çalışmalarında yürütücü, eş yürütücü, kazı başkanı veya eşbaşkanı</t>
  </si>
  <si>
    <t>Ulusal organizasyonlar tarafından desteklenen arkeolojik kazı veya yüzey çalışmalarında yürütücü yardımcısı veya kazı başkanı yardımcısı</t>
  </si>
  <si>
    <t>Ulusal organizasyonlar tarafından desteklenen arkeolojik kazı veya yüzey çalışmalarında saha sorumlusu, saha yöneticisi</t>
  </si>
  <si>
    <t>Ulusal organizasyonlar tarafından desteklenen arkeolojik kazı veya yüzey çalışmalarında araştırmacı</t>
  </si>
  <si>
    <t>Ulusal organizasyonlar tarafından desteklenen arkeolojik kazı veya yüzey çalışmalarında komisyon üyesi</t>
  </si>
  <si>
    <t>Ulusal organizasyonlar tarafından desteklenen arkeolojik kazı veya yüzey çalışmalarında destekleyen kurum temsilcisi</t>
  </si>
  <si>
    <t>Ulusal organizasyonlar tarafından desteklenen arkeolojik kazı veya yüzey çalışmalarında çalışma ekibi üyesi</t>
  </si>
  <si>
    <t>Ulusal organizasyonlar tarafından desteklenen arkeolojik kazı veya yüzey çalışmalarında danışmanlık</t>
  </si>
  <si>
    <t>07.10</t>
  </si>
  <si>
    <t>TOPLUMU AYDINLATMAYA YÖNELİK FAALİYETLER</t>
  </si>
  <si>
    <r>
      <rPr>
        <b/>
        <sz val="12"/>
        <color rgb="FFFFFFFF"/>
        <rFont val="Avenir Book"/>
        <family val="2"/>
      </rPr>
      <t>7. BÖLGE - ÇARPAN KATKI</t>
    </r>
  </si>
  <si>
    <r>
      <rPr>
        <sz val="12"/>
        <rFont val="Avenir Book"/>
        <family val="2"/>
      </rPr>
      <t>TÜBİTAK 2244 Sanayi Doktora Programı Projesi ve Sanayi Tezleri
Projesinde araştırmacı</t>
    </r>
  </si>
  <si>
    <r>
      <rPr>
        <sz val="12"/>
        <rFont val="Avenir Book"/>
        <family val="2"/>
      </rPr>
      <t>TÜBİTAK 2244 Sanayi Doktora Programı Projesi ve Sanayi Tezleri
Projesinde danışman</t>
    </r>
  </si>
  <si>
    <r>
      <rPr>
        <b/>
        <sz val="12"/>
        <rFont val="Avenir Book"/>
        <family val="2"/>
      </rPr>
      <t xml:space="preserve">Hayvan Hastanesi Hizmetleri </t>
    </r>
    <r>
      <rPr>
        <sz val="12"/>
        <rFont val="Avenir Book"/>
        <family val="2"/>
      </rPr>
      <t>(07.08.09-07.08.15 arasındaki uygulamaların toplamından en fazla 25 Puan alınır)</t>
    </r>
  </si>
  <si>
    <r>
      <rPr>
        <sz val="12"/>
        <rFont val="Avenir Book"/>
        <family val="2"/>
      </rPr>
      <t>Uluslararası organizasyonlar tarafından desteklenen arkeolojik kazı veya
yüzey çalışmalarında destekleyen kurum temsilcisi</t>
    </r>
  </si>
  <si>
    <r>
      <rPr>
        <sz val="12"/>
        <rFont val="Avenir Book"/>
        <family val="2"/>
      </rPr>
      <t>Uluslararası basın yayın organlarında uzmanlık alanları ile ilişkili olarak toplumu aydınlatmaya yönelik faaliyetler (köşe yazarlığı, röportaj, demeç
vb.), (Kurumsal İletişim Direktörlüğü aracılığı ile yapılan protokol/onay kapsamındaki her bir faaliyet için).</t>
    </r>
  </si>
  <si>
    <r>
      <rPr>
        <sz val="12"/>
        <rFont val="Avenir Book"/>
        <family val="2"/>
      </rPr>
      <t>Ulusal basın yayın organlarında uzmanlık alanları ile ilişkili olarak toplumu aydınlatmaya yönelik faaliyetler (köşe yazarlığı, röportaj, demeç vb.),
(Kurumsal İletişim Direktörlüğü aracılığı ile yapılan protokol/onay kapsamındaki her bir faaliyet için).</t>
    </r>
  </si>
  <si>
    <r>
      <rPr>
        <sz val="12"/>
        <rFont val="Avenir Book"/>
        <family val="2"/>
      </rPr>
      <t>Yerel basın yayın organlarında uzmanlık alanları ile ilişkili olarak toplumu
aydınlatmaya yönelik faaliyetler (köşe yazarlığı, röportaj, demeç vb.),
(Kurumsal İletişim Direktörlüğü aracılığı ile yapılan protokol/onay kapsamındaki her bir faaliyet için).</t>
    </r>
  </si>
  <si>
    <r>
      <rPr>
        <sz val="12"/>
        <rFont val="Avenir Book"/>
        <family val="2"/>
      </rPr>
      <t>Uluslararası yayın organlarında uzmanlık alanları ile ilişkili olarak toplumu aydınlatmaya yönelik süreli program düzenlemek veya katılımcı olmak,
(Kurumsal İletişim Direktörlüğü aracılığı ile yapılan protokol/onay kapsamındaki her bir program için).</t>
    </r>
  </si>
  <si>
    <r>
      <rPr>
        <sz val="12"/>
        <rFont val="Avenir Book"/>
        <family val="2"/>
      </rPr>
      <t>Ulusal yayın organlarında uzmanlık alanları ile ilişkili olarak toplumu
aydınlatmaya yönelik süreli program düzenlemek veya katılımcı olmak
(Kurumsal İletişim Direktörlüğü aracılığı ile yapılan protokol/onay kapsamındaki her bir program için).</t>
    </r>
  </si>
  <si>
    <r>
      <rPr>
        <sz val="12"/>
        <rFont val="Avenir Book"/>
        <family val="2"/>
      </rPr>
      <t>Yerel yayın organlarında uzmanlık alanları ile ilişkili olarak toplumu
aydınlatmaya yönelik süreli program düzenlemek veya katılımcı olmak
(Kurumsal İletişim Direktörlüğü aracılığı ile yapılan protokol/onay kapsamındaki her bir program için).</t>
    </r>
  </si>
  <si>
    <r>
      <rPr>
        <sz val="12"/>
        <rFont val="Avenir Book"/>
        <family val="2"/>
      </rPr>
      <t>Uzmanlık alanları ile ilişkili olarak kamu, özel sektör ve STK'larda yapılan toplumu aydınlatma, sanat veya sporu yaygınlaştırma faaliyetleri
(Kurumsal İletişim Direktörlüğü aracılığı ile yapılan protokol/onay kapsamındaki her bir faaliyet için).</t>
    </r>
  </si>
  <si>
    <t>Uluslararası kurum veya organizasyonların katılımı ile çözüm üretme, disiplinli bir fikir üretme veya karar almaya yönelik bir çalıştayın düzenleme kurulu üyeliği (Yüz yüze yapılan etkinlikler puanlamaya dahil edilir, en fazla 20 puan alınabilir)</t>
  </si>
  <si>
    <t>Düzenleme kurulu üyeliği (Yüz yüze yapılan etkinlikler puanlamaya dahil edilir, en fazla 8 puan  alınabilir)</t>
  </si>
  <si>
    <t>Ulusal kurum veya organizasyonların katılımı ile çözüm üretme, disiplinli bir fikir üretme veya karar almaya yönelik bir çalıştayın düzenleme kurulu üyeliği (Yüz yüze yapılan etkinlikler puanlamaya dahil edilir, en fazla 8 puan alınabilir)</t>
  </si>
  <si>
    <t>Ulusal kurum veya organizasyonların katılımı ile çözüm üretme, disiplinli bir fikir üretme veya karar almaya yönelik bir çalıştayın genel sekreteri (Yüz yüze yapılan etkinlikler puanlamaya dahil edilir, en fazla 24 puan
alınabilir)</t>
  </si>
  <si>
    <t>Bilim insanı desteklenmesi, bilim kültürünün ve iletişiminin toplumun daha geniş kesimlerine yaygınlaştırılması, katılımcılara bilimsel bilginin ulaştırılması ve bilim-teknoloji-toplum arasındaki etkileşimin etkinlikler yoluyla kavratılmasına yönelik araştırma iş birliği, eğitim ve hareketlilik amaçlı TÜBİTAK projesinde (2218, 2221, 2223, 2232, 2236, 2237, 2247, 4003, 4004, 4005, 4006, 4007, 4008 vb.) yürütücü</t>
  </si>
  <si>
    <t>Bilim insanı desteklenmesi, bilim kültürünün ve iletişiminin toplumun daha geniş kesimlerine yaygınlaştırılması, katılımcılara bilimsel bilginin ulaştırılması ve bilim-teknoloji-toplum arasındaki etkileşimin etkinlikler yoluyla kavratılmasına yönelik araştırma iş birliği, eğitim ve hareketlilik amaçlı TÜBİTAK projesinde (2218, 2221, 2223, 2232, 2236, 2237, 2247, 4003, 4004, 4005, 4006, 4007, 4008 vb.) düzenleme kurulu üyesi</t>
  </si>
  <si>
    <t>Bilim insanı desteklenmesi, bilim kültürünün ve iletişiminin toplumun daha geniş kesimlerine yaygınlaştırılması, katılımcılara bilimsel bilginin ulaştırılması ve bilim-teknoloji-toplum arasındaki etkileşimin etkinlikler yoluyla kavratılmasına yönelik araştırma iş birliği, eğitim ve hareketlilik amaçlı TÜBİTAK projesinde (2218, 2221, 2223, 2232, 2236, 2237, 2247, 4003, 4004, 4005, 4006, 4007, 4008 vb.) araştırmacı, uzman, eğitmen, danışman</t>
  </si>
  <si>
    <t>Bilim insanı desteklenmesi, bilim kültürünün ve iletişiminin toplumun daha geniş kesimlerine yaygınlaştırılması, katılımcılara bilimsel bilginin ulaştırılması ve bilim-teknoloji-toplum arasındaki etkileşimin etkinlikler yoluyla kavratılmasına yönelik araştırma iş birliği, eğitim ve hareketlilik amaçlı Ulusal Ajans ESC, Kalkınma Ajansları, IPA, Bölge Kalkınma İdaresi Başkanlığı projelerinde yürütücü</t>
  </si>
  <si>
    <t>Bilim insanı desteklenmesi, bilim kültürünün ve iletişiminin toplumun daha geniş kesimlerine yaygınlaştırılması, katılımcılara bilimsel bilginin ulaştırılması ve bilim-teknoloji-toplum arasındaki etkileşimin etkinlikler yoluyla kavratılmasına yönelik araştırma iş birliği, eğitim ve hareketlilik amaçlı Ulusal Ajans ESC, Kalkınma Ajansları, IPA, Bölge Kalkınma İdaresi Başkanlığı projelerinde araştırmacı</t>
  </si>
  <si>
    <t>Bilim insanı desteklenmesi, bilim kültürünün ve iletişiminin toplumun daha geniş kesimlerine yaygınlaştırılması, katılımcılara bilimsel bilginin ulaştırılması ve bilim-teknoloji-toplum arasındaki etkileşimin etkinlikler yoluyla kavratılmasına yönelik araştırma iş birliği, eğitim ve hareketlilik amaçlı Ulusal Ajans ESC, Kalkınma Ajansları, IPA, Bölge Kalkınma İdaresi Başkanlığı projelerinde danışman</t>
  </si>
  <si>
    <t>Dr. Öğretim ÜYESİ</t>
  </si>
  <si>
    <t>Komisyon bilgisi</t>
  </si>
  <si>
    <t>yıl sayısı</t>
  </si>
  <si>
    <t>Öğrenci danışmanlığı</t>
  </si>
  <si>
    <t>SCIE, SSCI veya AHCI kapsamında Q3 grubunda veya SCOPUS kapsamında Q2 grubundaki  hakemli dergide yayımlanan araştırma makalesi veya derleme</t>
  </si>
  <si>
    <r>
      <t xml:space="preserve">A. Irmak, A. Aykut, S.Ş. Kılıç </t>
    </r>
    <r>
      <rPr>
        <sz val="11"/>
        <color theme="1"/>
        <rFont val="Calibri"/>
        <family val="2"/>
      </rPr>
      <t>“The consecutive substitiotion method for the boundary value problem”, The Sixth International Conference on Computational Mathematics and Engineering Sciences (CMES-2022), 2022, Ordu.</t>
    </r>
  </si>
  <si>
    <t>yazar sırası</t>
  </si>
  <si>
    <t>yazar sayısı</t>
  </si>
  <si>
    <r>
      <t xml:space="preserve">A. Irmak, A. Aykut, S.Ş. Kılıç </t>
    </r>
    <r>
      <rPr>
        <sz val="11"/>
        <color theme="1"/>
        <rFont val="Calibri"/>
        <family val="2"/>
      </rPr>
      <t>“</t>
    </r>
    <r>
      <rPr>
        <sz val="12"/>
        <color theme="1"/>
        <rFont val="Times New Roman"/>
        <family val="1"/>
      </rPr>
      <t>Solitary Wave Solitions For The Conformable Time- Fractional Extended (2+1)- Dimensional Equation</t>
    </r>
    <r>
      <rPr>
        <sz val="11"/>
        <color theme="1"/>
        <rFont val="Calibri"/>
        <family val="2"/>
      </rPr>
      <t>”, The Seventh International Conference on Computational Mathematics and Engineering Sciences (CMES-2023), 2023, Elazığ.</t>
    </r>
  </si>
  <si>
    <t>kendi beyanı</t>
  </si>
  <si>
    <t>ilave puan var ise yazınız (+) yazınız.</t>
  </si>
  <si>
    <t>-</t>
  </si>
  <si>
    <t>Özgür KOTAN</t>
  </si>
  <si>
    <t>Naiyer Mohammedi LANBARAN</t>
  </si>
  <si>
    <t>Hasan GÜNDÜZ</t>
  </si>
  <si>
    <t>Arif ENGİN</t>
  </si>
  <si>
    <t>Merve Zeynep GEÇMEN</t>
  </si>
  <si>
    <t>Elanur Köse</t>
  </si>
  <si>
    <t>Şevket VURMAZ</t>
  </si>
  <si>
    <t>Tanınmış uluslararası yayınevleri tarafından yayımlanan bilimsel ansiklopedide bölüm yazarı olmak</t>
  </si>
  <si>
    <t>Eren AKYILDIZ</t>
  </si>
  <si>
    <t>Universial jpurnal of Mathematics and Applications (1 adet)</t>
  </si>
  <si>
    <t>ICNAS</t>
  </si>
  <si>
    <t>Temel Matematik (iç mimarlık)</t>
  </si>
  <si>
    <t>Diferansiyel Denklemler (bil. Müh. Programı)</t>
  </si>
  <si>
    <t>Diferansiyel Denklemler (matematik Programı)</t>
  </si>
  <si>
    <t>Diferansiyel Denklemler I (Fizik)</t>
  </si>
  <si>
    <t>Diferansiyel Denklemler I (Astronomi)</t>
  </si>
  <si>
    <t>İntegral Denklemler (Matematik)</t>
  </si>
  <si>
    <t>İntegral Denklmeler (Uygulamalı Matematik (YL)</t>
  </si>
  <si>
    <t>Çevresel (Bina, peyzaj ve iç mekan) veya grafiksel tasarım: sahne, moda (kumaş, aksesuar veya giysi tasarımı) veya çalgı tasarımı tescili (Uluslararası veya iş dünyası iş birliği ile tescillenenlere ilave 4 puan verilir)</t>
  </si>
  <si>
    <t>Avesis verisi</t>
  </si>
  <si>
    <t>Ulusal Bilimsel  Toplantıda (Kongre, Konferans, Sempozyum, Panel, Çalıştay vb.)  Panelist</t>
  </si>
  <si>
    <t>Kadro Şartı (makale sayısı)</t>
  </si>
  <si>
    <t>Adayın Durumu</t>
  </si>
  <si>
    <t>SCI-E, SSCI veya AHCI kapsamındaki dergilerde yapılan yayınlar</t>
  </si>
  <si>
    <t>Alta son atama tarihinden bu yana yaptığınız yayınları yazınız.</t>
  </si>
  <si>
    <t>SCI/SCI-Expanded yayın bilgilieri</t>
  </si>
  <si>
    <t>ihtiyaç halinde satır ekleyebilirsiniz.</t>
  </si>
  <si>
    <t>Projelerde Görev yapmak</t>
  </si>
  <si>
    <t>Son atamadan bu yana görev alınan projelerin listesi</t>
  </si>
  <si>
    <t>0+1+2+3 Bölgelerinden  Alınan Toplam Puan</t>
  </si>
  <si>
    <t>4+5+6+7 Bölgelerinden  Alınan Toplam Puan</t>
  </si>
  <si>
    <r>
      <t xml:space="preserve">…/…/202... tarihinde sona erecek olan görev süremin uzatılması için </t>
    </r>
    <r>
      <rPr>
        <b/>
        <i/>
        <sz val="14"/>
        <color theme="1"/>
        <rFont val="Arial"/>
        <family val="2"/>
      </rPr>
      <t xml:space="preserve">"Atatürk Üniversitesi Öğretim Üyeliği Kadrolarına Başvuru için Gerekli Koşullar ve Uygulama Esaslarında" </t>
    </r>
    <r>
      <rPr>
        <sz val="14"/>
        <color theme="1"/>
        <rFont val="Arial"/>
        <family val="2"/>
      </rPr>
      <t xml:space="preserve">belirtilen koşulları sağladığımı ve puanlamada ortaya çıkan hatalardan sorumlu olduğumu kabul ediyorum. </t>
    </r>
  </si>
  <si>
    <t>Uluslararası ve İş dünyası işbirliği için yapılan yayınlan için 4  puan ekleyiniz</t>
  </si>
  <si>
    <t>yayın open access ise 4 yazınız</t>
  </si>
  <si>
    <t>Atatürk Üniversitesi Öğretim Üyeliği Kadrolarına Başvuru için Gerekli Koşullar ve Uygulama Esaslarına göre hazırlanan puanlandırma formumdaki hatalardan sorumlu olduğumu kabul ediyorum.</t>
  </si>
  <si>
    <t>Senem GÖNENÇ</t>
  </si>
  <si>
    <t>İstatistik</t>
  </si>
  <si>
    <t>Kriter komisyonu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</si>
</sst>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_ ;\-#,##0.0\ "/>
    <numFmt numFmtId="166" formatCode="#,##0.0"/>
    <numFmt numFmtId="167" formatCode="yy\.mm\.dd;@"/>
    <numFmt numFmtId="168" formatCode="00"/>
  </numFmts>
  <fonts count="130">
    <font>
      <sz val="12"/>
      <color theme="1"/>
      <name val="Corbel"/>
      <family val="2"/>
      <charset val="162"/>
      <scheme val="minor"/>
    </font>
    <font>
      <b/>
      <sz val="14"/>
      <color theme="1"/>
      <name val="Cambria Bold"/>
      <charset val="162"/>
    </font>
    <font>
      <sz val="14"/>
      <color theme="1"/>
      <name val="Cambria Bold"/>
      <charset val="162"/>
    </font>
    <font>
      <sz val="8"/>
      <name val="Corbel"/>
      <family val="2"/>
      <charset val="162"/>
      <scheme val="minor"/>
    </font>
    <font>
      <b/>
      <sz val="12"/>
      <color theme="1"/>
      <name val="Cambria"/>
      <family val="1"/>
    </font>
    <font>
      <sz val="12"/>
      <color theme="1"/>
      <name val="Cambria"/>
      <family val="1"/>
    </font>
    <font>
      <sz val="9"/>
      <color rgb="FF000000"/>
      <name val="Cambria"/>
      <family val="1"/>
    </font>
    <font>
      <sz val="12"/>
      <color rgb="FF000000"/>
      <name val="Cambria"/>
      <family val="1"/>
    </font>
    <font>
      <b/>
      <sz val="12"/>
      <color theme="0"/>
      <name val="Cambria"/>
      <family val="1"/>
    </font>
    <font>
      <sz val="9"/>
      <color theme="1"/>
      <name val="Cambria"/>
      <family val="1"/>
    </font>
    <font>
      <b/>
      <sz val="14"/>
      <color theme="0"/>
      <name val="Cambria"/>
      <family val="1"/>
    </font>
    <font>
      <sz val="12"/>
      <color rgb="FF000000"/>
      <name val="Cambria"/>
      <family val="1"/>
      <charset val="162"/>
    </font>
    <font>
      <sz val="9"/>
      <color rgb="FF000000"/>
      <name val="Cambria"/>
      <family val="1"/>
      <charset val="162"/>
    </font>
    <font>
      <sz val="8"/>
      <color theme="1"/>
      <name val="Cambria"/>
      <family val="1"/>
    </font>
    <font>
      <sz val="8"/>
      <color theme="1"/>
      <name val="Corbel"/>
      <family val="2"/>
      <charset val="162"/>
      <scheme val="minor"/>
    </font>
    <font>
      <sz val="8"/>
      <color theme="0" tint="-0.14999847407452621"/>
      <name val="Cambria"/>
      <family val="1"/>
    </font>
    <font>
      <sz val="6"/>
      <color theme="1"/>
      <name val="Corbel"/>
      <family val="2"/>
      <charset val="162"/>
      <scheme val="minor"/>
    </font>
    <font>
      <sz val="8"/>
      <color theme="0" tint="-0.249977111117893"/>
      <name val="Cambria"/>
      <family val="1"/>
    </font>
    <font>
      <sz val="8"/>
      <color theme="0" tint="-0.249977111117893"/>
      <name val="Corbel"/>
      <family val="2"/>
      <charset val="162"/>
      <scheme val="minor"/>
    </font>
    <font>
      <sz val="12"/>
      <color rgb="FF006100"/>
      <name val="Corbel"/>
      <family val="2"/>
      <charset val="162"/>
      <scheme val="minor"/>
    </font>
    <font>
      <b/>
      <sz val="12"/>
      <color theme="1"/>
      <name val="Corbel"/>
      <family val="2"/>
      <charset val="162"/>
      <scheme val="minor"/>
    </font>
    <font>
      <sz val="12"/>
      <color theme="0" tint="-0.249977111117893"/>
      <name val="Cambria"/>
      <family val="1"/>
    </font>
    <font>
      <b/>
      <sz val="12"/>
      <color rgb="FF000000"/>
      <name val="Cambria"/>
      <family val="1"/>
      <charset val="162"/>
    </font>
    <font>
      <b/>
      <sz val="12"/>
      <color theme="1"/>
      <name val="Cambria"/>
      <family val="1"/>
      <charset val="162"/>
    </font>
    <font>
      <b/>
      <sz val="12"/>
      <color theme="0"/>
      <name val="Cambria"/>
      <family val="1"/>
      <charset val="162"/>
    </font>
    <font>
      <b/>
      <sz val="14"/>
      <color rgb="FFFFFFFF"/>
      <name val="Cambria"/>
      <family val="1"/>
      <charset val="162"/>
    </font>
    <font>
      <sz val="12"/>
      <color theme="1" tint="0.249977111117893"/>
      <name val="Corbel"/>
      <family val="2"/>
      <charset val="162"/>
      <scheme val="minor"/>
    </font>
    <font>
      <sz val="8"/>
      <color theme="1" tint="0.249977111117893"/>
      <name val="Cambria"/>
      <family val="1"/>
    </font>
    <font>
      <b/>
      <sz val="8"/>
      <color theme="1" tint="0.249977111117893"/>
      <name val="Cambria"/>
      <family val="1"/>
      <charset val="162"/>
    </font>
    <font>
      <sz val="8"/>
      <color theme="1" tint="0.249977111117893"/>
      <name val="Corbel"/>
      <family val="2"/>
      <charset val="162"/>
      <scheme val="minor"/>
    </font>
    <font>
      <sz val="9"/>
      <color rgb="FFE7E1F9"/>
      <name val="Cambria"/>
      <family val="1"/>
      <charset val="162"/>
    </font>
    <font>
      <sz val="9"/>
      <color theme="1" tint="0.249977111117893"/>
      <name val="Cambria"/>
      <family val="1"/>
      <charset val="162"/>
    </font>
    <font>
      <sz val="9"/>
      <color theme="1" tint="0.249977111117893"/>
      <name val="Corbel"/>
      <family val="2"/>
      <charset val="162"/>
      <scheme val="minor"/>
    </font>
    <font>
      <sz val="12"/>
      <color theme="1" tint="0.249977111117893"/>
      <name val="Cambria"/>
      <family val="1"/>
      <charset val="162"/>
    </font>
    <font>
      <b/>
      <sz val="9"/>
      <color theme="1" tint="0.249977111117893"/>
      <name val="Cambria"/>
      <family val="1"/>
      <charset val="162"/>
    </font>
    <font>
      <b/>
      <sz val="12"/>
      <color theme="1" tint="0.249977111117893"/>
      <name val="Corbel"/>
      <family val="2"/>
      <charset val="162"/>
      <scheme val="minor"/>
    </font>
    <font>
      <sz val="8"/>
      <color theme="1" tint="0.249977111117893"/>
      <name val="Cambria"/>
      <family val="1"/>
      <charset val="162"/>
    </font>
    <font>
      <sz val="8"/>
      <color theme="0" tint="-0.499984740745262"/>
      <name val="Cambria"/>
      <family val="1"/>
    </font>
    <font>
      <b/>
      <sz val="8"/>
      <color theme="0" tint="-0.499984740745262"/>
      <name val="Cambria"/>
      <family val="1"/>
      <charset val="162"/>
    </font>
    <font>
      <sz val="8"/>
      <color theme="0" tint="-0.499984740745262"/>
      <name val="Corbel"/>
      <family val="2"/>
      <charset val="162"/>
      <scheme val="minor"/>
    </font>
    <font>
      <b/>
      <sz val="8"/>
      <color theme="0" tint="-0.499984740745262"/>
      <name val="Corbel"/>
      <family val="2"/>
      <charset val="162"/>
      <scheme val="minor"/>
    </font>
    <font>
      <sz val="8"/>
      <color theme="0" tint="-0.499984740745262"/>
      <name val="Cambria"/>
      <family val="1"/>
      <charset val="162"/>
    </font>
    <font>
      <sz val="8"/>
      <color theme="1" tint="0.14999847407452621"/>
      <name val="Cambria"/>
      <family val="1"/>
      <charset val="162"/>
    </font>
    <font>
      <sz val="8"/>
      <color theme="1" tint="0.14999847407452621"/>
      <name val="Corbel"/>
      <family val="2"/>
      <charset val="162"/>
      <scheme val="minor"/>
    </font>
    <font>
      <sz val="9"/>
      <color theme="1"/>
      <name val="Corbel"/>
      <family val="2"/>
      <charset val="162"/>
      <scheme val="minor"/>
    </font>
    <font>
      <sz val="9"/>
      <color theme="0" tint="-0.499984740745262"/>
      <name val="Cambria"/>
      <family val="1"/>
    </font>
    <font>
      <sz val="9"/>
      <color theme="0" tint="-0.499984740745262"/>
      <name val="Corbel"/>
      <family val="2"/>
      <scheme val="minor"/>
    </font>
    <font>
      <sz val="9"/>
      <color theme="0" tint="-0.499984740745262"/>
      <name val="Corbel"/>
      <family val="2"/>
      <charset val="162"/>
      <scheme val="minor"/>
    </font>
    <font>
      <sz val="12"/>
      <color theme="0" tint="-0.499984740745262"/>
      <name val="Cambria"/>
      <family val="1"/>
    </font>
    <font>
      <sz val="7"/>
      <color theme="1"/>
      <name val="Cambria"/>
      <family val="1"/>
    </font>
    <font>
      <b/>
      <sz val="12"/>
      <color theme="0" tint="-0.14999847407452621"/>
      <name val="Cambria"/>
      <family val="1"/>
    </font>
    <font>
      <sz val="14"/>
      <color theme="0" tint="-0.14999847407452621"/>
      <name val="Cambria Bold"/>
      <charset val="162"/>
    </font>
    <font>
      <sz val="12"/>
      <color theme="1"/>
      <name val="Cambria Bold"/>
      <charset val="162"/>
    </font>
    <font>
      <b/>
      <sz val="12"/>
      <color rgb="FF002060"/>
      <name val="Arial"/>
      <family val="2"/>
    </font>
    <font>
      <sz val="14"/>
      <color theme="1"/>
      <name val="Arial"/>
      <family val="2"/>
    </font>
    <font>
      <b/>
      <i/>
      <sz val="14"/>
      <color theme="1"/>
      <name val="Arial"/>
      <family val="2"/>
    </font>
    <font>
      <sz val="9"/>
      <color theme="0" tint="-0.34998626667073579"/>
      <name val="Arial"/>
      <family val="2"/>
    </font>
    <font>
      <sz val="12"/>
      <color theme="1"/>
      <name val="Arial"/>
      <family val="2"/>
    </font>
    <font>
      <b/>
      <sz val="12"/>
      <color theme="1"/>
      <name val="Arial"/>
      <family val="2"/>
    </font>
    <font>
      <sz val="12"/>
      <color theme="1"/>
      <name val="Arial"/>
      <family val="2"/>
      <charset val="162"/>
    </font>
    <font>
      <sz val="14"/>
      <color theme="1"/>
      <name val="Arial"/>
      <family val="2"/>
      <charset val="162"/>
    </font>
    <font>
      <b/>
      <sz val="14"/>
      <color theme="1"/>
      <name val="Arial"/>
      <family val="2"/>
    </font>
    <font>
      <b/>
      <sz val="12"/>
      <color theme="0"/>
      <name val="Cambria Bold"/>
      <charset val="162"/>
    </font>
    <font>
      <b/>
      <sz val="12"/>
      <color theme="0"/>
      <name val="Arial"/>
      <family val="2"/>
    </font>
    <font>
      <sz val="12"/>
      <color theme="0"/>
      <name val="Arial"/>
      <family val="2"/>
    </font>
    <font>
      <b/>
      <sz val="16"/>
      <color theme="1"/>
      <name val="Arial"/>
      <family val="2"/>
    </font>
    <font>
      <sz val="12"/>
      <color theme="0" tint="-0.249977111117893"/>
      <name val="Arial"/>
      <family val="2"/>
    </font>
    <font>
      <sz val="12"/>
      <color theme="0" tint="-0.14999847407452621"/>
      <name val="Cambria"/>
      <family val="1"/>
    </font>
    <font>
      <sz val="12"/>
      <color theme="1"/>
      <name val="Cambria"/>
      <family val="1"/>
      <charset val="162"/>
    </font>
    <font>
      <sz val="12"/>
      <color theme="0"/>
      <name val="Cambria Bold"/>
      <charset val="162"/>
    </font>
    <font>
      <sz val="12"/>
      <color theme="1"/>
      <name val="Corbel"/>
      <family val="2"/>
      <charset val="162"/>
      <scheme val="minor"/>
    </font>
    <font>
      <b/>
      <sz val="14"/>
      <color theme="0"/>
      <name val="Corbel"/>
      <family val="2"/>
      <scheme val="minor"/>
    </font>
    <font>
      <b/>
      <sz val="14"/>
      <color theme="0"/>
      <name val="Arial"/>
      <family val="2"/>
    </font>
    <font>
      <sz val="12"/>
      <color theme="1"/>
      <name val="Avenir Roman"/>
      <charset val="162"/>
    </font>
    <font>
      <b/>
      <sz val="14"/>
      <color theme="1"/>
      <name val="Cambria"/>
      <family val="1"/>
      <charset val="162"/>
    </font>
    <font>
      <sz val="12"/>
      <color theme="0"/>
      <name val="Avenir Roman"/>
      <charset val="162"/>
    </font>
    <font>
      <sz val="9"/>
      <color theme="0" tint="-0.499984740745262"/>
      <name val="Avenir Roman"/>
      <charset val="162"/>
    </font>
    <font>
      <sz val="9"/>
      <color theme="0"/>
      <name val="Avenir Roman"/>
      <charset val="162"/>
    </font>
    <font>
      <sz val="9"/>
      <color theme="1"/>
      <name val="Avenir Roman"/>
      <charset val="162"/>
    </font>
    <font>
      <sz val="12"/>
      <color theme="0" tint="-4.9989318521683403E-2"/>
      <name val="Avenir Roman"/>
      <charset val="162"/>
    </font>
    <font>
      <sz val="8"/>
      <color rgb="FF000000"/>
      <name val="Avenir Roman"/>
      <charset val="162"/>
    </font>
    <font>
      <sz val="8"/>
      <color theme="0" tint="-0.499984740745262"/>
      <name val="Avenir Roman"/>
      <charset val="162"/>
    </font>
    <font>
      <sz val="8"/>
      <color theme="0"/>
      <name val="Avenir Roman"/>
      <charset val="162"/>
    </font>
    <font>
      <sz val="8"/>
      <color theme="1"/>
      <name val="Avenir Roman"/>
      <charset val="162"/>
    </font>
    <font>
      <sz val="8"/>
      <color theme="0" tint="-0.14999847407452621"/>
      <name val="Avenir Roman"/>
      <charset val="162"/>
    </font>
    <font>
      <sz val="8"/>
      <color theme="0" tint="-0.249977111117893"/>
      <name val="Avenir Roman"/>
      <charset val="162"/>
    </font>
    <font>
      <sz val="6"/>
      <color theme="0"/>
      <name val="Avenir Roman"/>
      <charset val="162"/>
    </font>
    <font>
      <sz val="6"/>
      <color theme="1"/>
      <name val="Avenir Roman"/>
      <charset val="162"/>
    </font>
    <font>
      <sz val="6"/>
      <color rgb="FF000000"/>
      <name val="Avenir Roman"/>
      <charset val="162"/>
    </font>
    <font>
      <sz val="14"/>
      <color theme="0"/>
      <name val="Avenir Roman"/>
      <charset val="162"/>
    </font>
    <font>
      <sz val="12"/>
      <color rgb="FF000000"/>
      <name val="Avenir Roman"/>
      <charset val="162"/>
    </font>
    <font>
      <sz val="12"/>
      <color theme="8" tint="0.79998168889431442"/>
      <name val="Avenir Roman"/>
      <charset val="162"/>
    </font>
    <font>
      <sz val="10"/>
      <color theme="1"/>
      <name val="Avenir Roman"/>
      <charset val="162"/>
    </font>
    <font>
      <sz val="10"/>
      <name val="Calibri"/>
      <family val="2"/>
    </font>
    <font>
      <sz val="12"/>
      <color theme="0" tint="-0.499984740745262"/>
      <name val="Avenir Roman"/>
      <charset val="162"/>
    </font>
    <font>
      <sz val="12"/>
      <color rgb="FF000000"/>
      <name val="Avenir Book"/>
      <family val="2"/>
    </font>
    <font>
      <sz val="12"/>
      <color theme="0" tint="-0.14999847407452621"/>
      <name val="Avenir Book"/>
      <family val="2"/>
    </font>
    <font>
      <sz val="12"/>
      <color theme="0" tint="-0.499984740745262"/>
      <name val="Avenir Book"/>
      <family val="2"/>
    </font>
    <font>
      <sz val="12"/>
      <color theme="1"/>
      <name val="Avenir Book"/>
      <family val="2"/>
      <charset val="162"/>
    </font>
    <font>
      <b/>
      <sz val="12"/>
      <color rgb="FFFFFFFF"/>
      <name val="Avenir Book"/>
      <family val="2"/>
    </font>
    <font>
      <b/>
      <sz val="12"/>
      <name val="Avenir Book"/>
      <family val="2"/>
    </font>
    <font>
      <sz val="12"/>
      <color theme="1"/>
      <name val="Avenir Book"/>
      <family val="2"/>
    </font>
    <font>
      <sz val="12"/>
      <name val="Avenir Book"/>
      <family val="2"/>
    </font>
    <font>
      <sz val="12"/>
      <color rgb="FF006FC0"/>
      <name val="Avenir Book"/>
      <family val="2"/>
    </font>
    <font>
      <sz val="12"/>
      <color theme="0"/>
      <name val="Avenir Book"/>
      <family val="2"/>
    </font>
    <font>
      <sz val="11"/>
      <name val="Avenir Book"/>
      <family val="2"/>
    </font>
    <font>
      <sz val="11"/>
      <color rgb="FF000000"/>
      <name val="Avenir Book"/>
      <family val="2"/>
    </font>
    <font>
      <sz val="8"/>
      <name val="Avenir Book"/>
      <family val="2"/>
    </font>
    <font>
      <sz val="20"/>
      <color theme="1"/>
      <name val="Avenir Book"/>
      <family val="2"/>
    </font>
    <font>
      <sz val="12"/>
      <color theme="0" tint="-0.249977111117893"/>
      <name val="Avenir Roman"/>
      <charset val="162"/>
    </font>
    <font>
      <b/>
      <sz val="12"/>
      <color rgb="FFFFFFFF"/>
      <name val="Avenir Roman"/>
      <charset val="162"/>
    </font>
    <font>
      <b/>
      <sz val="12"/>
      <name val="Avenir Roman"/>
      <charset val="162"/>
    </font>
    <font>
      <sz val="12"/>
      <name val="Avenir Roman"/>
      <charset val="162"/>
    </font>
    <font>
      <sz val="18"/>
      <color rgb="FFFF0000"/>
      <name val="Avenir Roman"/>
      <charset val="162"/>
    </font>
    <font>
      <sz val="18"/>
      <color rgb="FFFF0000"/>
      <name val="Avenir Book"/>
      <family val="2"/>
    </font>
    <font>
      <sz val="12"/>
      <color theme="1" tint="0.14999847407452621"/>
      <name val="Avenir Book"/>
      <family val="2"/>
    </font>
    <font>
      <sz val="12"/>
      <color rgb="FFFF0000"/>
      <name val="Avenir Roman"/>
      <charset val="162"/>
    </font>
    <font>
      <sz val="12"/>
      <color rgb="FFFF0000"/>
      <name val="Avenir Book"/>
      <family val="2"/>
    </font>
    <font>
      <b/>
      <sz val="11"/>
      <color theme="1"/>
      <name val="Times New Roman"/>
      <family val="1"/>
    </font>
    <font>
      <b/>
      <sz val="11"/>
      <color theme="1"/>
      <name val="Calibri"/>
      <family val="2"/>
    </font>
    <font>
      <sz val="11"/>
      <color theme="1"/>
      <name val="Calibri"/>
      <family val="2"/>
    </font>
    <font>
      <sz val="12"/>
      <color theme="1"/>
      <name val="Times New Roman"/>
      <family val="1"/>
    </font>
    <font>
      <b/>
      <sz val="14"/>
      <color rgb="FFFF0000"/>
      <name val="Arial"/>
      <family val="2"/>
    </font>
    <font>
      <b/>
      <sz val="14"/>
      <color rgb="FFC00000"/>
      <name val="Arial"/>
      <family val="2"/>
    </font>
    <font>
      <b/>
      <sz val="12"/>
      <color theme="0" tint="-0.249977111117893"/>
      <name val="Arial"/>
      <family val="2"/>
    </font>
    <font>
      <sz val="14"/>
      <color theme="0" tint="-0.499984740745262"/>
      <name val="Arial"/>
      <family val="2"/>
    </font>
    <font>
      <sz val="10"/>
      <color rgb="FF000000"/>
      <name val="Avenir Roman"/>
      <charset val="162"/>
    </font>
    <font>
      <sz val="8"/>
      <color rgb="FF808080"/>
      <name val="Avenir Roman"/>
      <charset val="162"/>
    </font>
    <font>
      <b/>
      <sz val="12"/>
      <color theme="1"/>
      <name val="Avenir Roman"/>
      <charset val="162"/>
    </font>
    <font>
      <b/>
      <sz val="8"/>
      <color theme="0" tint="-0.499984740745262"/>
      <name val="Cambria"/>
      <family val="1"/>
    </font>
  </fonts>
  <fills count="19">
    <fill>
      <patternFill patternType="none"/>
    </fill>
    <fill>
      <patternFill patternType="gray125"/>
    </fill>
    <fill>
      <patternFill patternType="solid">
        <fgColor theme="1"/>
        <bgColor indexed="64"/>
      </patternFill>
    </fill>
    <fill>
      <patternFill patternType="solid">
        <fgColor rgb="FF000000"/>
        <bgColor rgb="FF000000"/>
      </patternFill>
    </fill>
    <fill>
      <patternFill patternType="solid">
        <fgColor rgb="FFC6EFCE"/>
      </patternFill>
    </fill>
    <fill>
      <patternFill patternType="solid">
        <fgColor rgb="FFF7D9E1"/>
        <bgColor indexed="64"/>
      </patternFill>
    </fill>
    <fill>
      <patternFill patternType="solid">
        <fgColor rgb="FF28235C"/>
        <bgColor indexed="64"/>
      </patternFill>
    </fill>
    <fill>
      <patternFill patternType="solid">
        <fgColor rgb="FFE6D36C"/>
        <bgColor indexed="64"/>
      </patternFill>
    </fill>
    <fill>
      <patternFill patternType="solid">
        <fgColor theme="1" tint="0.499984740745262"/>
        <bgColor indexed="64"/>
      </patternFill>
    </fill>
    <fill>
      <patternFill patternType="solid">
        <fgColor rgb="FFDB9593"/>
        <bgColor indexed="64"/>
      </patternFill>
    </fill>
    <fill>
      <patternFill patternType="solid">
        <fgColor rgb="FFDB9593"/>
        <bgColor rgb="FF000000"/>
      </patternFill>
    </fill>
    <fill>
      <patternFill patternType="solid">
        <fgColor rgb="FF80003F"/>
        <bgColor indexed="64"/>
      </patternFill>
    </fill>
    <fill>
      <patternFill patternType="solid">
        <fgColor rgb="FFFFFFEB"/>
        <bgColor indexed="64"/>
      </patternFill>
    </fill>
    <fill>
      <patternFill patternType="solid">
        <fgColor rgb="FF800040"/>
      </patternFill>
    </fill>
    <fill>
      <patternFill patternType="solid">
        <fgColor rgb="FFDA9593"/>
      </patternFill>
    </fill>
    <fill>
      <patternFill patternType="solid">
        <fgColor theme="0"/>
        <bgColor indexed="64"/>
      </patternFill>
    </fill>
    <fill>
      <patternFill patternType="solid">
        <fgColor rgb="FFD99493"/>
      </patternFill>
    </fill>
    <fill>
      <patternFill patternType="solid">
        <fgColor theme="0" tint="-4.9989318521683403E-2"/>
        <bgColor indexed="64"/>
      </patternFill>
    </fill>
    <fill>
      <patternFill patternType="solid">
        <fgColor rgb="FFF2F2F2"/>
        <bgColor rgb="FF000000"/>
      </patternFill>
    </fill>
  </fills>
  <borders count="9">
    <border>
      <left/>
      <right/>
      <top/>
      <bottom/>
      <diagonal/>
    </border>
    <border>
      <left/>
      <right/>
      <top/>
      <bottom style="double">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s>
  <cellStyleXfs count="3">
    <xf numFmtId="0" fontId="0" fillId="0" borderId="0"/>
    <xf numFmtId="0" fontId="19" fillId="4" borderId="0" applyNumberFormat="0" applyBorder="0" applyAlignment="0" applyProtection="0"/>
    <xf numFmtId="43" fontId="70" fillId="0" borderId="0" applyFont="0" applyFill="0" applyBorder="0" applyAlignment="0" applyProtection="0"/>
  </cellStyleXfs>
  <cellXfs count="618">
    <xf numFmtId="0" fontId="0" fillId="0" borderId="0" xfId="0"/>
    <xf numFmtId="0" fontId="2" fillId="0" borderId="0" xfId="0" applyFont="1"/>
    <xf numFmtId="0" fontId="1" fillId="0" borderId="0" xfId="0" applyFont="1" applyAlignment="1">
      <alignment horizontal="justify" vertical="center"/>
    </xf>
    <xf numFmtId="0" fontId="2" fillId="0" borderId="0" xfId="0" applyFont="1" applyAlignment="1">
      <alignment vertical="center"/>
    </xf>
    <xf numFmtId="0" fontId="5" fillId="0" borderId="0" xfId="0" applyFont="1"/>
    <xf numFmtId="0" fontId="5" fillId="0" borderId="0" xfId="0" applyFont="1" applyAlignment="1">
      <alignment horizontal="left" vertical="top"/>
    </xf>
    <xf numFmtId="0" fontId="7" fillId="0" borderId="0" xfId="0" applyFont="1" applyAlignment="1">
      <alignment horizontal="left" vertical="top"/>
    </xf>
    <xf numFmtId="0" fontId="9" fillId="0" borderId="0" xfId="0" applyFont="1" applyAlignment="1">
      <alignment horizontal="left" vertical="top"/>
    </xf>
    <xf numFmtId="0" fontId="2" fillId="0" borderId="0" xfId="0" applyFont="1" applyAlignment="1">
      <alignment horizontal="left" vertical="center"/>
    </xf>
    <xf numFmtId="0" fontId="0" fillId="0" borderId="0" xfId="0" applyAlignment="1">
      <alignment horizontal="center"/>
    </xf>
    <xf numFmtId="0" fontId="6" fillId="0" borderId="0" xfId="0" applyFont="1" applyAlignment="1">
      <alignment horizontal="left" vertical="top"/>
    </xf>
    <xf numFmtId="0" fontId="11" fillId="0" borderId="0" xfId="0" applyFont="1" applyAlignment="1">
      <alignment horizontal="left" vertical="top"/>
    </xf>
    <xf numFmtId="0" fontId="12" fillId="0" borderId="0" xfId="0" applyFont="1" applyAlignment="1">
      <alignment horizontal="left" vertical="top"/>
    </xf>
    <xf numFmtId="14" fontId="11" fillId="0" borderId="0" xfId="0" applyNumberFormat="1" applyFont="1" applyAlignment="1">
      <alignment horizontal="left" vertical="top"/>
    </xf>
    <xf numFmtId="14" fontId="12" fillId="0" borderId="0" xfId="0" applyNumberFormat="1" applyFont="1" applyAlignment="1">
      <alignment horizontal="left" vertical="top"/>
    </xf>
    <xf numFmtId="0" fontId="12" fillId="0" borderId="0" xfId="0" applyFont="1" applyAlignment="1">
      <alignment horizontal="left" vertical="top" wrapText="1"/>
    </xf>
    <xf numFmtId="0" fontId="13" fillId="0" borderId="0" xfId="0" applyFont="1"/>
    <xf numFmtId="0" fontId="14" fillId="0" borderId="0" xfId="0" applyFont="1"/>
    <xf numFmtId="0" fontId="16" fillId="0" borderId="0" xfId="0" applyFont="1"/>
    <xf numFmtId="0" fontId="17" fillId="0" borderId="0" xfId="0" applyFont="1"/>
    <xf numFmtId="0" fontId="18" fillId="0" borderId="0" xfId="0" applyFont="1"/>
    <xf numFmtId="0" fontId="15" fillId="0" borderId="0" xfId="0" applyFont="1"/>
    <xf numFmtId="0" fontId="21" fillId="0" borderId="0" xfId="0" applyFont="1"/>
    <xf numFmtId="164" fontId="4" fillId="0" borderId="0" xfId="0" applyNumberFormat="1" applyFont="1" applyAlignment="1">
      <alignment horizontal="center" vertical="top"/>
    </xf>
    <xf numFmtId="0" fontId="22" fillId="0" borderId="0" xfId="0" applyFont="1" applyAlignment="1">
      <alignment horizontal="left" vertical="top"/>
    </xf>
    <xf numFmtId="0" fontId="22" fillId="0" borderId="0" xfId="0" applyFont="1" applyAlignment="1">
      <alignment horizontal="left" vertical="top" wrapText="1"/>
    </xf>
    <xf numFmtId="0" fontId="22" fillId="0" borderId="0" xfId="0" applyFont="1" applyAlignment="1">
      <alignment vertical="top" wrapText="1"/>
    </xf>
    <xf numFmtId="164" fontId="23" fillId="0" borderId="0" xfId="0" applyNumberFormat="1" applyFont="1" applyAlignment="1">
      <alignment horizontal="center" vertical="top" wrapText="1"/>
    </xf>
    <xf numFmtId="164" fontId="22" fillId="0" borderId="0" xfId="0" applyNumberFormat="1" applyFont="1" applyAlignment="1">
      <alignment horizontal="center" vertical="top" wrapText="1"/>
    </xf>
    <xf numFmtId="0" fontId="22" fillId="0" borderId="0" xfId="0" applyFont="1" applyAlignment="1">
      <alignment horizontal="center" vertical="top" wrapText="1"/>
    </xf>
    <xf numFmtId="14" fontId="22" fillId="0" borderId="0" xfId="0" applyNumberFormat="1" applyFont="1" applyAlignment="1">
      <alignment horizontal="left" vertical="top"/>
    </xf>
    <xf numFmtId="0" fontId="22" fillId="0" borderId="0" xfId="0" applyFont="1" applyAlignment="1">
      <alignment horizontal="center" vertical="top"/>
    </xf>
    <xf numFmtId="16" fontId="22" fillId="0" borderId="0" xfId="0" applyNumberFormat="1" applyFont="1" applyAlignment="1">
      <alignment horizontal="left" vertical="top"/>
    </xf>
    <xf numFmtId="16" fontId="25" fillId="3" borderId="0" xfId="0" quotePrefix="1" applyNumberFormat="1" applyFont="1" applyFill="1" applyAlignment="1">
      <alignment horizontal="left" vertical="top"/>
    </xf>
    <xf numFmtId="164" fontId="25" fillId="3" borderId="0" xfId="0" applyNumberFormat="1" applyFont="1" applyFill="1" applyAlignment="1">
      <alignment horizontal="center" vertical="top" wrapText="1"/>
    </xf>
    <xf numFmtId="0" fontId="20" fillId="0" borderId="0" xfId="0" applyFont="1" applyAlignment="1">
      <alignment horizontal="left"/>
    </xf>
    <xf numFmtId="164" fontId="20" fillId="0" borderId="0" xfId="0" applyNumberFormat="1" applyFont="1" applyAlignment="1">
      <alignment horizontal="center"/>
    </xf>
    <xf numFmtId="0" fontId="20" fillId="0" borderId="0" xfId="0" applyFont="1"/>
    <xf numFmtId="0" fontId="26" fillId="0" borderId="0" xfId="0" applyFont="1"/>
    <xf numFmtId="0" fontId="27" fillId="0" borderId="0" xfId="0" applyFont="1" applyAlignment="1">
      <alignment horizontal="left" vertical="top"/>
    </xf>
    <xf numFmtId="0" fontId="28" fillId="0" borderId="0" xfId="0" applyFont="1" applyAlignment="1">
      <alignment horizontal="left" vertical="top" wrapText="1"/>
    </xf>
    <xf numFmtId="0" fontId="28" fillId="0" borderId="0" xfId="0" applyFont="1" applyAlignment="1">
      <alignment vertical="top" wrapText="1"/>
    </xf>
    <xf numFmtId="164" fontId="28" fillId="0" borderId="0" xfId="0" applyNumberFormat="1" applyFont="1" applyAlignment="1">
      <alignment horizontal="center" vertical="top" wrapText="1"/>
    </xf>
    <xf numFmtId="0" fontId="29" fillId="0" borderId="0" xfId="0" applyFont="1"/>
    <xf numFmtId="0" fontId="28" fillId="0" borderId="0" xfId="0" applyFont="1" applyAlignment="1">
      <alignment horizontal="left" vertical="top"/>
    </xf>
    <xf numFmtId="164" fontId="12" fillId="0" borderId="0" xfId="0" applyNumberFormat="1" applyFont="1" applyAlignment="1">
      <alignment horizontal="center" vertical="top" wrapText="1"/>
    </xf>
    <xf numFmtId="0" fontId="31" fillId="0" borderId="0" xfId="0" applyFont="1" applyAlignment="1">
      <alignment horizontal="left" vertical="top"/>
    </xf>
    <xf numFmtId="0" fontId="31" fillId="0" borderId="0" xfId="0" applyFont="1" applyAlignment="1">
      <alignment horizontal="center" vertical="top" wrapText="1"/>
    </xf>
    <xf numFmtId="164" fontId="31" fillId="0" borderId="0" xfId="0" applyNumberFormat="1" applyFont="1" applyAlignment="1">
      <alignment horizontal="center" vertical="top" wrapText="1"/>
    </xf>
    <xf numFmtId="0" fontId="32" fillId="0" borderId="0" xfId="0" applyFont="1"/>
    <xf numFmtId="0" fontId="30" fillId="0" borderId="0" xfId="0" applyFont="1" applyAlignment="1">
      <alignment horizontal="center" vertical="top" wrapText="1"/>
    </xf>
    <xf numFmtId="164" fontId="11" fillId="0" borderId="0" xfId="0" applyNumberFormat="1" applyFont="1" applyAlignment="1">
      <alignment horizontal="center" vertical="top" wrapText="1"/>
    </xf>
    <xf numFmtId="0" fontId="33" fillId="0" borderId="0" xfId="0" applyFont="1" applyAlignment="1">
      <alignment horizontal="left" vertical="top"/>
    </xf>
    <xf numFmtId="164" fontId="33" fillId="0" borderId="0" xfId="0" applyNumberFormat="1" applyFont="1" applyAlignment="1">
      <alignment horizontal="center" vertical="top" wrapText="1"/>
    </xf>
    <xf numFmtId="0" fontId="28" fillId="0" borderId="0" xfId="0" applyFont="1" applyAlignment="1">
      <alignment horizontal="center" vertical="top" wrapText="1"/>
    </xf>
    <xf numFmtId="0" fontId="20" fillId="0" borderId="0" xfId="0" applyFont="1" applyAlignment="1">
      <alignment horizontal="center"/>
    </xf>
    <xf numFmtId="14" fontId="22" fillId="0" borderId="0" xfId="0" quotePrefix="1" applyNumberFormat="1" applyFont="1" applyAlignment="1">
      <alignment horizontal="left" vertical="top" wrapText="1"/>
    </xf>
    <xf numFmtId="14" fontId="22" fillId="0" borderId="0" xfId="0" quotePrefix="1" applyNumberFormat="1" applyFont="1" applyAlignment="1">
      <alignment horizontal="left" vertical="top"/>
    </xf>
    <xf numFmtId="0" fontId="22" fillId="0" borderId="0" xfId="0" quotePrefix="1" applyFont="1" applyAlignment="1">
      <alignment horizontal="left" vertical="top" wrapText="1"/>
    </xf>
    <xf numFmtId="0" fontId="22" fillId="0" borderId="0" xfId="0" quotePrefix="1" applyFont="1" applyAlignment="1">
      <alignment horizontal="left" vertical="top"/>
    </xf>
    <xf numFmtId="14" fontId="31" fillId="0" borderId="0" xfId="0" applyNumberFormat="1" applyFont="1" applyAlignment="1">
      <alignment horizontal="left" vertical="top"/>
    </xf>
    <xf numFmtId="0" fontId="31" fillId="0" borderId="0" xfId="0" applyFont="1" applyAlignment="1">
      <alignment horizontal="left" vertical="top" wrapText="1"/>
    </xf>
    <xf numFmtId="0" fontId="34" fillId="0" borderId="0" xfId="0" applyFont="1" applyAlignment="1">
      <alignment horizontal="left" vertical="top" wrapText="1"/>
    </xf>
    <xf numFmtId="0" fontId="34" fillId="0" borderId="0" xfId="0" applyFont="1" applyAlignment="1">
      <alignment horizontal="left" vertical="top"/>
    </xf>
    <xf numFmtId="0" fontId="35" fillId="0" borderId="0" xfId="0" applyFont="1"/>
    <xf numFmtId="0" fontId="36" fillId="0" borderId="0" xfId="0" applyFont="1" applyAlignment="1">
      <alignment horizontal="left" vertical="top"/>
    </xf>
    <xf numFmtId="0" fontId="20" fillId="0" borderId="0" xfId="0" applyFont="1" applyAlignment="1">
      <alignment vertical="top"/>
    </xf>
    <xf numFmtId="0" fontId="0" fillId="0" borderId="0" xfId="0" applyAlignment="1">
      <alignment vertical="top"/>
    </xf>
    <xf numFmtId="0" fontId="4" fillId="0" borderId="0" xfId="0" quotePrefix="1" applyFont="1" applyAlignment="1">
      <alignment vertical="top"/>
    </xf>
    <xf numFmtId="0" fontId="8" fillId="2" borderId="0" xfId="0" applyFont="1" applyFill="1"/>
    <xf numFmtId="0" fontId="37" fillId="0" borderId="0" xfId="0" applyFont="1" applyAlignment="1">
      <alignment horizontal="left" vertical="top"/>
    </xf>
    <xf numFmtId="0" fontId="38" fillId="0" borderId="0" xfId="0" applyFont="1" applyAlignment="1">
      <alignment horizontal="left" vertical="top" wrapText="1"/>
    </xf>
    <xf numFmtId="0" fontId="38" fillId="0" borderId="0" xfId="0" applyFont="1" applyAlignment="1">
      <alignment vertical="top" wrapText="1"/>
    </xf>
    <xf numFmtId="0" fontId="37" fillId="0" borderId="0" xfId="0" applyFont="1" applyAlignment="1">
      <alignment horizontal="center" vertical="top" wrapText="1"/>
    </xf>
    <xf numFmtId="164" fontId="38" fillId="0" borderId="0" xfId="0" applyNumberFormat="1" applyFont="1" applyAlignment="1">
      <alignment horizontal="center" vertical="top" wrapText="1"/>
    </xf>
    <xf numFmtId="0" fontId="39" fillId="0" borderId="0" xfId="0" applyFont="1"/>
    <xf numFmtId="0" fontId="38" fillId="0" borderId="0" xfId="0" applyFont="1" applyAlignment="1">
      <alignment horizontal="center" vertical="top" wrapText="1"/>
    </xf>
    <xf numFmtId="0" fontId="38" fillId="0" borderId="0" xfId="0" applyFont="1" applyAlignment="1">
      <alignment horizontal="left" vertical="top"/>
    </xf>
    <xf numFmtId="0" fontId="40" fillId="0" borderId="0" xfId="0" applyFont="1"/>
    <xf numFmtId="0" fontId="41" fillId="0" borderId="0" xfId="0" applyFont="1" applyAlignment="1">
      <alignment horizontal="left" vertical="top"/>
    </xf>
    <xf numFmtId="0" fontId="41" fillId="0" borderId="0" xfId="0" applyFont="1" applyAlignment="1">
      <alignment horizontal="left" vertical="top" wrapText="1"/>
    </xf>
    <xf numFmtId="0" fontId="41" fillId="0" borderId="0" xfId="0" applyFont="1" applyAlignment="1">
      <alignment vertical="top" wrapText="1"/>
    </xf>
    <xf numFmtId="0" fontId="41" fillId="0" borderId="0" xfId="0" applyFont="1" applyAlignment="1">
      <alignment horizontal="center" vertical="top" wrapText="1"/>
    </xf>
    <xf numFmtId="164" fontId="41" fillId="0" borderId="0" xfId="0" applyNumberFormat="1" applyFont="1" applyAlignment="1">
      <alignment horizontal="center" vertical="top" wrapText="1"/>
    </xf>
    <xf numFmtId="0" fontId="42" fillId="0" borderId="0" xfId="0" applyFont="1" applyAlignment="1">
      <alignment horizontal="left" vertical="top"/>
    </xf>
    <xf numFmtId="0" fontId="42" fillId="0" borderId="0" xfId="0" applyFont="1" applyAlignment="1">
      <alignment horizontal="left" vertical="top" wrapText="1"/>
    </xf>
    <xf numFmtId="0" fontId="42" fillId="0" borderId="0" xfId="0" applyFont="1" applyAlignment="1">
      <alignment horizontal="center" vertical="top" wrapText="1"/>
    </xf>
    <xf numFmtId="164" fontId="42" fillId="0" borderId="0" xfId="0" applyNumberFormat="1" applyFont="1" applyAlignment="1">
      <alignment horizontal="center" vertical="top" wrapText="1"/>
    </xf>
    <xf numFmtId="0" fontId="43" fillId="0" borderId="0" xfId="0" applyFont="1"/>
    <xf numFmtId="0" fontId="41" fillId="0" borderId="0" xfId="0" applyFont="1" applyAlignment="1">
      <alignment vertical="top"/>
    </xf>
    <xf numFmtId="164" fontId="41" fillId="0" borderId="0" xfId="0" applyNumberFormat="1" applyFont="1" applyAlignment="1">
      <alignment horizontal="center" vertical="top"/>
    </xf>
    <xf numFmtId="164" fontId="36" fillId="0" borderId="0" xfId="0" applyNumberFormat="1" applyFont="1" applyAlignment="1">
      <alignment horizontal="center" vertical="top" wrapText="1"/>
    </xf>
    <xf numFmtId="164" fontId="30" fillId="0" borderId="0" xfId="0" applyNumberFormat="1" applyFont="1" applyAlignment="1">
      <alignment horizontal="center" vertical="top" wrapText="1"/>
    </xf>
    <xf numFmtId="164" fontId="22" fillId="0" borderId="0" xfId="0" applyNumberFormat="1" applyFont="1" applyAlignment="1">
      <alignment horizontal="center" vertical="top"/>
    </xf>
    <xf numFmtId="164" fontId="34" fillId="0" borderId="0" xfId="0" applyNumberFormat="1" applyFont="1" applyAlignment="1">
      <alignment horizontal="center" vertical="top" wrapText="1"/>
    </xf>
    <xf numFmtId="164" fontId="20" fillId="0" borderId="0" xfId="0" applyNumberFormat="1" applyFont="1" applyAlignment="1">
      <alignment horizontal="center" vertical="top"/>
    </xf>
    <xf numFmtId="164" fontId="0" fillId="0" borderId="0" xfId="0" applyNumberFormat="1" applyAlignment="1">
      <alignment horizontal="center" vertical="top"/>
    </xf>
    <xf numFmtId="0" fontId="37" fillId="0" borderId="0" xfId="0" applyFont="1"/>
    <xf numFmtId="0" fontId="41" fillId="0" borderId="0" xfId="0" quotePrefix="1" applyFont="1" applyAlignment="1">
      <alignment vertical="top"/>
    </xf>
    <xf numFmtId="0" fontId="44" fillId="0" borderId="0" xfId="0" applyFont="1"/>
    <xf numFmtId="0" fontId="46" fillId="0" borderId="0" xfId="0" applyFont="1"/>
    <xf numFmtId="0" fontId="47" fillId="0" borderId="0" xfId="0" applyFont="1"/>
    <xf numFmtId="0" fontId="9" fillId="0" borderId="0" xfId="0" applyFont="1"/>
    <xf numFmtId="0" fontId="45" fillId="0" borderId="0" xfId="0" applyFont="1"/>
    <xf numFmtId="0" fontId="48" fillId="0" borderId="0" xfId="0" applyFont="1"/>
    <xf numFmtId="0" fontId="49" fillId="0" borderId="0" xfId="0" applyFont="1"/>
    <xf numFmtId="0" fontId="2" fillId="0" borderId="0" xfId="0" applyFont="1" applyAlignment="1">
      <alignment horizontal="left" vertical="top" wrapText="1"/>
    </xf>
    <xf numFmtId="49" fontId="52" fillId="0" borderId="0" xfId="0" applyNumberFormat="1" applyFont="1" applyAlignment="1">
      <alignment horizontal="left" vertical="center" wrapText="1"/>
    </xf>
    <xf numFmtId="0" fontId="52" fillId="0" borderId="0" xfId="0" applyFont="1" applyAlignment="1">
      <alignment horizontal="left" vertical="center" wrapText="1"/>
    </xf>
    <xf numFmtId="0" fontId="52" fillId="0" borderId="0" xfId="0" quotePrefix="1" applyFont="1"/>
    <xf numFmtId="0" fontId="52" fillId="0" borderId="0" xfId="0" applyFont="1" applyAlignment="1">
      <alignment horizontal="left"/>
    </xf>
    <xf numFmtId="164" fontId="52" fillId="0" borderId="0" xfId="0" applyNumberFormat="1" applyFont="1" applyAlignment="1">
      <alignment horizontal="center"/>
    </xf>
    <xf numFmtId="0" fontId="57" fillId="0" borderId="0" xfId="0" applyFont="1" applyAlignment="1">
      <alignment vertical="top"/>
    </xf>
    <xf numFmtId="0" fontId="58" fillId="0" borderId="0" xfId="0" applyFont="1" applyAlignment="1">
      <alignment vertical="top"/>
    </xf>
    <xf numFmtId="0" fontId="59" fillId="0" borderId="0" xfId="0" applyFont="1" applyAlignment="1">
      <alignment vertical="top"/>
    </xf>
    <xf numFmtId="0" fontId="59" fillId="0" borderId="0" xfId="0" applyFont="1" applyAlignment="1">
      <alignment horizontal="right" vertical="top"/>
    </xf>
    <xf numFmtId="0" fontId="60" fillId="0" borderId="0" xfId="0" applyFont="1" applyAlignment="1">
      <alignment horizontal="left" vertical="top"/>
    </xf>
    <xf numFmtId="0" fontId="60" fillId="0" borderId="0" xfId="0" applyFont="1" applyAlignment="1">
      <alignment vertical="top"/>
    </xf>
    <xf numFmtId="0" fontId="60" fillId="0" borderId="0" xfId="0" applyFont="1" applyAlignment="1">
      <alignment horizontal="right" vertical="top"/>
    </xf>
    <xf numFmtId="0" fontId="1" fillId="0" borderId="0" xfId="0" applyFont="1" applyAlignment="1">
      <alignment vertical="top" wrapText="1"/>
    </xf>
    <xf numFmtId="49" fontId="62" fillId="6" borderId="0" xfId="0" applyNumberFormat="1" applyFont="1" applyFill="1" applyAlignment="1">
      <alignment horizontal="left" vertical="center" wrapText="1"/>
    </xf>
    <xf numFmtId="0" fontId="62" fillId="6" borderId="0" xfId="0" applyFont="1" applyFill="1" applyAlignment="1">
      <alignment horizontal="center" vertical="center"/>
    </xf>
    <xf numFmtId="0" fontId="54" fillId="0" borderId="0" xfId="0" applyFont="1" applyAlignment="1">
      <alignment vertical="center"/>
    </xf>
    <xf numFmtId="0" fontId="61" fillId="0" borderId="0" xfId="0" applyFont="1" applyAlignment="1">
      <alignment horizontal="justify" vertical="center"/>
    </xf>
    <xf numFmtId="0" fontId="54" fillId="0" borderId="0" xfId="0" applyFont="1"/>
    <xf numFmtId="0" fontId="57" fillId="0" borderId="0" xfId="0" applyFont="1" applyAlignment="1">
      <alignment horizontal="center"/>
    </xf>
    <xf numFmtId="0" fontId="50" fillId="0" borderId="0" xfId="0" applyFont="1" applyAlignment="1">
      <alignment horizontal="center" vertical="top" wrapText="1"/>
    </xf>
    <xf numFmtId="0" fontId="67" fillId="0" borderId="0" xfId="0" applyFont="1" applyAlignment="1">
      <alignment horizontal="center" vertical="top" wrapText="1"/>
    </xf>
    <xf numFmtId="0" fontId="54" fillId="0" borderId="0" xfId="0" applyFont="1" applyAlignment="1">
      <alignment horizontal="left" vertical="center"/>
    </xf>
    <xf numFmtId="0" fontId="54" fillId="0" borderId="0" xfId="0" applyFont="1" applyAlignment="1">
      <alignment horizontal="center"/>
    </xf>
    <xf numFmtId="0" fontId="41" fillId="0" borderId="0" xfId="0" applyFont="1" applyAlignment="1">
      <alignment horizontal="center" vertical="top"/>
    </xf>
    <xf numFmtId="0" fontId="12" fillId="0" borderId="0" xfId="0" applyFont="1" applyAlignment="1">
      <alignment horizontal="center" vertical="top"/>
    </xf>
    <xf numFmtId="0" fontId="31" fillId="0" borderId="0" xfId="0" applyFont="1" applyAlignment="1">
      <alignment horizontal="center" vertical="top"/>
    </xf>
    <xf numFmtId="0" fontId="34" fillId="0" borderId="0" xfId="0" applyFont="1" applyAlignment="1">
      <alignment horizontal="center" vertical="top"/>
    </xf>
    <xf numFmtId="0" fontId="8" fillId="2" borderId="0" xfId="0" applyFont="1" applyFill="1" applyAlignment="1">
      <alignment horizontal="center"/>
    </xf>
    <xf numFmtId="0" fontId="20" fillId="0" borderId="0" xfId="0" applyFont="1" applyAlignment="1">
      <alignment horizontal="center" vertical="top"/>
    </xf>
    <xf numFmtId="0" fontId="0" fillId="0" borderId="0" xfId="0" applyAlignment="1">
      <alignment horizontal="center" vertical="top"/>
    </xf>
    <xf numFmtId="0" fontId="8" fillId="8" borderId="0" xfId="0" applyFont="1" applyFill="1" applyAlignment="1">
      <alignment vertical="top" wrapText="1"/>
    </xf>
    <xf numFmtId="0" fontId="8" fillId="8" borderId="0" xfId="0" applyFont="1" applyFill="1" applyAlignment="1">
      <alignment horizontal="center" vertical="top" wrapText="1"/>
    </xf>
    <xf numFmtId="164" fontId="8" fillId="8" borderId="0" xfId="0" applyNumberFormat="1" applyFont="1" applyFill="1" applyAlignment="1">
      <alignment horizontal="center" vertical="top"/>
    </xf>
    <xf numFmtId="0" fontId="69" fillId="6" borderId="0" xfId="0" applyFont="1" applyFill="1"/>
    <xf numFmtId="0" fontId="69" fillId="6" borderId="0" xfId="0" applyFont="1" applyFill="1" applyAlignment="1">
      <alignment horizontal="right"/>
    </xf>
    <xf numFmtId="164" fontId="24" fillId="6" borderId="0" xfId="0" applyNumberFormat="1" applyFont="1" applyFill="1" applyAlignment="1">
      <alignment horizontal="center"/>
    </xf>
    <xf numFmtId="0" fontId="54" fillId="0" borderId="0" xfId="0" applyFont="1" applyAlignment="1">
      <alignment horizontal="left" vertical="top" wrapText="1"/>
    </xf>
    <xf numFmtId="0" fontId="63" fillId="6" borderId="0" xfId="0" applyFont="1" applyFill="1" applyAlignment="1">
      <alignment horizontal="center" vertical="center" wrapText="1"/>
    </xf>
    <xf numFmtId="0" fontId="66" fillId="0" borderId="0" xfId="0" quotePrefix="1" applyFont="1" applyAlignment="1">
      <alignment horizontal="left"/>
    </xf>
    <xf numFmtId="0" fontId="61" fillId="7" borderId="0" xfId="0" applyFont="1" applyFill="1" applyAlignment="1">
      <alignment horizontal="center" vertical="center" wrapText="1"/>
    </xf>
    <xf numFmtId="0" fontId="54" fillId="7" borderId="0" xfId="0" applyFont="1" applyFill="1" applyAlignment="1">
      <alignment horizontal="center"/>
    </xf>
    <xf numFmtId="0" fontId="54" fillId="0" borderId="0" xfId="0" applyFont="1" applyAlignment="1">
      <alignment horizontal="center" vertical="top" wrapText="1"/>
    </xf>
    <xf numFmtId="0" fontId="66" fillId="0" borderId="0" xfId="0" quotePrefix="1" applyFont="1" applyAlignment="1">
      <alignment horizontal="right"/>
    </xf>
    <xf numFmtId="0" fontId="71" fillId="11" borderId="0" xfId="1" quotePrefix="1" applyFont="1" applyFill="1" applyAlignment="1">
      <alignment vertical="center"/>
    </xf>
    <xf numFmtId="0" fontId="71" fillId="11" borderId="0" xfId="1" applyFont="1" applyFill="1" applyAlignment="1">
      <alignment horizontal="left" vertical="center"/>
    </xf>
    <xf numFmtId="164" fontId="71" fillId="11" borderId="0" xfId="1" applyNumberFormat="1" applyFont="1" applyFill="1" applyAlignment="1">
      <alignment horizontal="center" vertical="top" wrapText="1"/>
    </xf>
    <xf numFmtId="0" fontId="23" fillId="10" borderId="0" xfId="0" applyFont="1" applyFill="1" applyAlignment="1">
      <alignment horizontal="left" vertical="top"/>
    </xf>
    <xf numFmtId="0" fontId="23" fillId="10" borderId="0" xfId="0" applyFont="1" applyFill="1" applyAlignment="1">
      <alignment horizontal="center" vertical="top" wrapText="1"/>
    </xf>
    <xf numFmtId="164" fontId="23" fillId="10" borderId="0" xfId="0" applyNumberFormat="1" applyFont="1" applyFill="1" applyAlignment="1">
      <alignment horizontal="center" vertical="top" wrapText="1"/>
    </xf>
    <xf numFmtId="0" fontId="7" fillId="0" borderId="0" xfId="0" applyFont="1" applyAlignment="1">
      <alignment horizontal="left" vertical="center"/>
    </xf>
    <xf numFmtId="0" fontId="0" fillId="0" borderId="0" xfId="0" applyAlignment="1">
      <alignment vertical="center"/>
    </xf>
    <xf numFmtId="2" fontId="23" fillId="10" borderId="0" xfId="0" quotePrefix="1" applyNumberFormat="1" applyFont="1" applyFill="1" applyAlignment="1">
      <alignment horizontal="left" vertical="center"/>
    </xf>
    <xf numFmtId="0" fontId="23" fillId="10" borderId="0" xfId="0" applyFont="1" applyFill="1" applyAlignment="1">
      <alignment horizontal="left" vertical="center"/>
    </xf>
    <xf numFmtId="0" fontId="23" fillId="10" borderId="0" xfId="0" applyFont="1" applyFill="1" applyAlignment="1">
      <alignment horizontal="center" vertical="center" wrapText="1"/>
    </xf>
    <xf numFmtId="164" fontId="23" fillId="10" borderId="0" xfId="0" applyNumberFormat="1" applyFont="1" applyFill="1" applyAlignment="1">
      <alignment horizontal="center" vertical="center" wrapText="1"/>
    </xf>
    <xf numFmtId="16" fontId="23" fillId="10" borderId="0" xfId="0" quotePrefix="1" applyNumberFormat="1" applyFont="1" applyFill="1" applyAlignment="1">
      <alignment horizontal="left" vertical="center"/>
    </xf>
    <xf numFmtId="16" fontId="74" fillId="10" borderId="0" xfId="0" quotePrefix="1" applyNumberFormat="1" applyFont="1" applyFill="1" applyAlignment="1">
      <alignment horizontal="left" vertical="top"/>
    </xf>
    <xf numFmtId="164" fontId="74" fillId="10" borderId="0" xfId="0" applyNumberFormat="1" applyFont="1" applyFill="1" applyAlignment="1">
      <alignment horizontal="center" vertical="top" wrapText="1"/>
    </xf>
    <xf numFmtId="0" fontId="71" fillId="11" borderId="0" xfId="1" quotePrefix="1" applyFont="1" applyFill="1" applyAlignment="1">
      <alignment vertical="center" wrapText="1"/>
    </xf>
    <xf numFmtId="165" fontId="71" fillId="11" borderId="0" xfId="2" applyNumberFormat="1" applyFont="1" applyFill="1" applyAlignment="1" applyProtection="1">
      <alignment horizontal="center" vertical="top" wrapText="1"/>
      <protection locked="0"/>
    </xf>
    <xf numFmtId="0" fontId="74" fillId="10" borderId="0" xfId="0" applyFont="1" applyFill="1" applyAlignment="1">
      <alignment horizontal="left" vertical="top"/>
    </xf>
    <xf numFmtId="0" fontId="74" fillId="10" borderId="0" xfId="0" applyFont="1" applyFill="1" applyAlignment="1">
      <alignment horizontal="center" vertical="top"/>
    </xf>
    <xf numFmtId="166" fontId="10" fillId="11" borderId="0" xfId="1" applyNumberFormat="1" applyFont="1" applyFill="1" applyBorder="1" applyAlignment="1">
      <alignment horizontal="center" vertical="top"/>
    </xf>
    <xf numFmtId="166" fontId="10" fillId="11" borderId="0" xfId="1" applyNumberFormat="1" applyFont="1" applyFill="1" applyBorder="1" applyAlignment="1">
      <alignment horizontal="center" vertical="top" wrapText="1"/>
    </xf>
    <xf numFmtId="166" fontId="10" fillId="11" borderId="1" xfId="1" applyNumberFormat="1" applyFont="1" applyFill="1" applyBorder="1" applyAlignment="1">
      <alignment horizontal="center" vertical="top"/>
    </xf>
    <xf numFmtId="166" fontId="10" fillId="11" borderId="1" xfId="1" applyNumberFormat="1" applyFont="1" applyFill="1" applyBorder="1" applyAlignment="1">
      <alignment horizontal="center" vertical="top" wrapText="1"/>
    </xf>
    <xf numFmtId="2" fontId="74" fillId="10" borderId="0" xfId="0" quotePrefix="1" applyNumberFormat="1" applyFont="1" applyFill="1" applyAlignment="1">
      <alignment horizontal="left" vertical="top"/>
    </xf>
    <xf numFmtId="0" fontId="74" fillId="9" borderId="0" xfId="0" applyFont="1" applyFill="1" applyAlignment="1">
      <alignment vertical="top"/>
    </xf>
    <xf numFmtId="0" fontId="74" fillId="9" borderId="0" xfId="0" applyFont="1" applyFill="1" applyAlignment="1">
      <alignment horizontal="center" vertical="top"/>
    </xf>
    <xf numFmtId="0" fontId="75" fillId="0" borderId="0" xfId="0" applyFont="1"/>
    <xf numFmtId="0" fontId="73" fillId="0" borderId="0" xfId="0" applyFont="1"/>
    <xf numFmtId="164" fontId="75" fillId="0" borderId="0" xfId="0" applyNumberFormat="1" applyFont="1"/>
    <xf numFmtId="164" fontId="73" fillId="0" borderId="0" xfId="0" applyNumberFormat="1" applyFont="1"/>
    <xf numFmtId="164" fontId="76" fillId="0" borderId="0" xfId="0" applyNumberFormat="1" applyFont="1" applyAlignment="1">
      <alignment horizontal="center" vertical="center" wrapText="1"/>
    </xf>
    <xf numFmtId="0" fontId="77" fillId="0" borderId="0" xfId="0" applyFont="1"/>
    <xf numFmtId="164" fontId="78" fillId="0" borderId="0" xfId="0" applyNumberFormat="1" applyFont="1"/>
    <xf numFmtId="0" fontId="79" fillId="0" borderId="0" xfId="0" applyFont="1"/>
    <xf numFmtId="164" fontId="80" fillId="0" borderId="0" xfId="0" applyNumberFormat="1" applyFont="1" applyAlignment="1">
      <alignment horizontal="center" vertical="center" wrapText="1"/>
    </xf>
    <xf numFmtId="0" fontId="82" fillId="0" borderId="0" xfId="0" applyFont="1"/>
    <xf numFmtId="0" fontId="83" fillId="0" borderId="0" xfId="0" applyFont="1"/>
    <xf numFmtId="0" fontId="81" fillId="0" borderId="0" xfId="0" applyFont="1" applyAlignment="1">
      <alignment horizontal="left" vertical="top" wrapText="1"/>
    </xf>
    <xf numFmtId="164" fontId="81" fillId="0" borderId="0" xfId="0" applyNumberFormat="1" applyFont="1" applyAlignment="1">
      <alignment horizontal="center" vertical="center" wrapText="1"/>
    </xf>
    <xf numFmtId="0" fontId="81" fillId="0" borderId="0" xfId="0" applyFont="1"/>
    <xf numFmtId="0" fontId="84" fillId="0" borderId="0" xfId="0" applyFont="1"/>
    <xf numFmtId="164" fontId="84" fillId="0" borderId="0" xfId="0" applyNumberFormat="1" applyFont="1" applyAlignment="1">
      <alignment horizontal="center" vertical="center" wrapText="1"/>
    </xf>
    <xf numFmtId="0" fontId="85" fillId="0" borderId="0" xfId="0" applyFont="1"/>
    <xf numFmtId="164" fontId="85" fillId="0" borderId="0" xfId="0" applyNumberFormat="1" applyFont="1" applyAlignment="1">
      <alignment horizontal="center" vertical="center" wrapText="1"/>
    </xf>
    <xf numFmtId="0" fontId="86" fillId="0" borderId="0" xfId="0" applyFont="1"/>
    <xf numFmtId="0" fontId="87" fillId="0" borderId="0" xfId="0" applyFont="1"/>
    <xf numFmtId="164" fontId="88" fillId="0" borderId="0" xfId="0" applyNumberFormat="1" applyFont="1" applyAlignment="1">
      <alignment horizontal="center" vertical="center" wrapText="1"/>
    </xf>
    <xf numFmtId="0" fontId="76" fillId="0" borderId="0" xfId="0" applyFont="1"/>
    <xf numFmtId="0" fontId="78" fillId="0" borderId="0" xfId="0" applyFont="1"/>
    <xf numFmtId="0" fontId="73" fillId="0" borderId="0" xfId="0" applyFont="1" applyAlignment="1">
      <alignment horizontal="left" vertical="top"/>
    </xf>
    <xf numFmtId="164" fontId="73" fillId="0" borderId="0" xfId="0" applyNumberFormat="1" applyFont="1" applyAlignment="1">
      <alignment horizontal="center"/>
    </xf>
    <xf numFmtId="164" fontId="89" fillId="11" borderId="0" xfId="1" applyNumberFormat="1" applyFont="1" applyFill="1" applyBorder="1" applyAlignment="1">
      <alignment horizontal="center" wrapText="1"/>
    </xf>
    <xf numFmtId="16" fontId="73" fillId="9" borderId="0" xfId="0" quotePrefix="1" applyNumberFormat="1" applyFont="1" applyFill="1" applyAlignment="1">
      <alignment horizontal="left" vertical="top" wrapText="1"/>
    </xf>
    <xf numFmtId="0" fontId="73" fillId="9" borderId="0" xfId="0" applyFont="1" applyFill="1" applyAlignment="1">
      <alignment vertical="top" wrapText="1"/>
    </xf>
    <xf numFmtId="0" fontId="73" fillId="9" borderId="0" xfId="0" applyFont="1" applyFill="1" applyAlignment="1">
      <alignment horizontal="center" vertical="top" wrapText="1"/>
    </xf>
    <xf numFmtId="164" fontId="73" fillId="9" borderId="0" xfId="0" applyNumberFormat="1" applyFont="1" applyFill="1" applyAlignment="1">
      <alignment horizontal="center" vertical="top" wrapText="1"/>
    </xf>
    <xf numFmtId="164" fontId="90" fillId="0" borderId="0" xfId="0" applyNumberFormat="1" applyFont="1" applyAlignment="1">
      <alignment horizontal="center" vertical="center" wrapText="1"/>
    </xf>
    <xf numFmtId="164" fontId="90" fillId="0" borderId="0" xfId="0" applyNumberFormat="1" applyFont="1" applyAlignment="1">
      <alignment horizontal="center" vertical="top" wrapText="1"/>
    </xf>
    <xf numFmtId="0" fontId="90" fillId="0" borderId="0" xfId="0" applyFont="1" applyAlignment="1">
      <alignment horizontal="left" vertical="top" wrapText="1"/>
    </xf>
    <xf numFmtId="0" fontId="90" fillId="0" borderId="0" xfId="0" applyFont="1" applyAlignment="1">
      <alignment vertical="top" wrapText="1"/>
    </xf>
    <xf numFmtId="0" fontId="73" fillId="0" borderId="0" xfId="0" applyFont="1" applyAlignment="1">
      <alignment horizontal="left" vertical="top" wrapText="1"/>
    </xf>
    <xf numFmtId="0" fontId="89" fillId="11" borderId="0" xfId="1" applyFont="1" applyFill="1" applyBorder="1" applyAlignment="1">
      <alignment horizontal="left" vertical="top"/>
    </xf>
    <xf numFmtId="0" fontId="76" fillId="0" borderId="0" xfId="0" applyFont="1" applyAlignment="1">
      <alignment vertical="top" wrapText="1"/>
    </xf>
    <xf numFmtId="0" fontId="81" fillId="0" borderId="0" xfId="0" applyFont="1" applyAlignment="1">
      <alignment vertical="top" wrapText="1"/>
    </xf>
    <xf numFmtId="0" fontId="80" fillId="0" borderId="0" xfId="0" applyFont="1" applyAlignment="1">
      <alignment vertical="top" wrapText="1"/>
    </xf>
    <xf numFmtId="0" fontId="85" fillId="0" borderId="0" xfId="0" applyFont="1" applyAlignment="1">
      <alignment vertical="top" wrapText="1"/>
    </xf>
    <xf numFmtId="0" fontId="85" fillId="0" borderId="0" xfId="0" applyFont="1" applyAlignment="1">
      <alignment horizontal="left" vertical="top" wrapText="1"/>
    </xf>
    <xf numFmtId="0" fontId="88" fillId="0" borderId="0" xfId="0" applyFont="1" applyAlignment="1">
      <alignment vertical="top" wrapText="1"/>
    </xf>
    <xf numFmtId="0" fontId="76" fillId="0" borderId="0" xfId="0" applyFont="1" applyAlignment="1">
      <alignment horizontal="center" vertical="top" wrapText="1"/>
    </xf>
    <xf numFmtId="0" fontId="73" fillId="0" borderId="0" xfId="0" applyFont="1" applyAlignment="1">
      <alignment vertical="top"/>
    </xf>
    <xf numFmtId="0" fontId="75" fillId="9" borderId="0" xfId="0" applyFont="1" applyFill="1" applyAlignment="1">
      <alignment vertical="top" wrapText="1"/>
    </xf>
    <xf numFmtId="164" fontId="75" fillId="9" borderId="0" xfId="0" applyNumberFormat="1" applyFont="1" applyFill="1" applyAlignment="1">
      <alignment horizontal="center" vertical="center" wrapText="1"/>
    </xf>
    <xf numFmtId="164" fontId="73" fillId="9" borderId="0" xfId="0" applyNumberFormat="1" applyFont="1" applyFill="1" applyAlignment="1">
      <alignment horizontal="center" vertical="center" wrapText="1"/>
    </xf>
    <xf numFmtId="0" fontId="90" fillId="0" borderId="0" xfId="0" applyFont="1" applyAlignment="1">
      <alignment horizontal="center" vertical="top" wrapText="1"/>
    </xf>
    <xf numFmtId="0" fontId="95" fillId="0" borderId="0" xfId="0" applyFont="1" applyAlignment="1">
      <alignment horizontal="center" vertical="top" wrapText="1"/>
    </xf>
    <xf numFmtId="167" fontId="95" fillId="0" borderId="0" xfId="0" applyNumberFormat="1" applyFont="1" applyAlignment="1">
      <alignment horizontal="left" vertical="top" shrinkToFit="1"/>
    </xf>
    <xf numFmtId="167" fontId="98" fillId="0" borderId="0" xfId="0" applyNumberFormat="1" applyFont="1" applyAlignment="1">
      <alignment horizontal="left" vertical="top" shrinkToFit="1"/>
    </xf>
    <xf numFmtId="164" fontId="98" fillId="0" borderId="0" xfId="0" applyNumberFormat="1" applyFont="1" applyAlignment="1">
      <alignment horizontal="center" vertical="top" wrapText="1"/>
    </xf>
    <xf numFmtId="164" fontId="96" fillId="0" borderId="0" xfId="0" applyNumberFormat="1" applyFont="1" applyAlignment="1">
      <alignment horizontal="center" vertical="top" wrapText="1"/>
    </xf>
    <xf numFmtId="164" fontId="76" fillId="0" borderId="0" xfId="0" applyNumberFormat="1" applyFont="1" applyAlignment="1">
      <alignment horizontal="center" vertical="top" wrapText="1"/>
    </xf>
    <xf numFmtId="164" fontId="84" fillId="0" borderId="0" xfId="0" applyNumberFormat="1" applyFont="1" applyAlignment="1">
      <alignment horizontal="center" vertical="top" wrapText="1"/>
    </xf>
    <xf numFmtId="164" fontId="80" fillId="0" borderId="0" xfId="0" applyNumberFormat="1" applyFont="1" applyAlignment="1">
      <alignment horizontal="center" vertical="top" wrapText="1"/>
    </xf>
    <xf numFmtId="164" fontId="81" fillId="0" borderId="0" xfId="0" applyNumberFormat="1" applyFont="1" applyAlignment="1">
      <alignment horizontal="center" vertical="top" wrapText="1"/>
    </xf>
    <xf numFmtId="164" fontId="75" fillId="9" borderId="0" xfId="0" applyNumberFormat="1" applyFont="1" applyFill="1" applyAlignment="1">
      <alignment horizontal="center" vertical="top" wrapText="1"/>
    </xf>
    <xf numFmtId="164" fontId="73" fillId="0" borderId="0" xfId="0" applyNumberFormat="1" applyFont="1" applyAlignment="1">
      <alignment horizontal="center" vertical="top"/>
    </xf>
    <xf numFmtId="164" fontId="95" fillId="0" borderId="0" xfId="0" applyNumberFormat="1" applyFont="1" applyAlignment="1">
      <alignment horizontal="center" vertical="top" wrapText="1"/>
    </xf>
    <xf numFmtId="164" fontId="85" fillId="0" borderId="0" xfId="0" applyNumberFormat="1" applyFont="1" applyAlignment="1">
      <alignment horizontal="center" vertical="top" wrapText="1"/>
    </xf>
    <xf numFmtId="164" fontId="88" fillId="0" borderId="0" xfId="0" applyNumberFormat="1" applyFont="1" applyAlignment="1">
      <alignment horizontal="center" vertical="top" wrapText="1"/>
    </xf>
    <xf numFmtId="0" fontId="90" fillId="12" borderId="0" xfId="0" applyFont="1" applyFill="1" applyAlignment="1">
      <alignment vertical="top" wrapText="1"/>
    </xf>
    <xf numFmtId="164" fontId="90" fillId="12" borderId="0" xfId="0" applyNumberFormat="1" applyFont="1" applyFill="1" applyAlignment="1">
      <alignment horizontal="center" vertical="center" wrapText="1"/>
    </xf>
    <xf numFmtId="164" fontId="90" fillId="12" borderId="0" xfId="0" applyNumberFormat="1" applyFont="1" applyFill="1" applyAlignment="1">
      <alignment horizontal="center" vertical="top" wrapText="1"/>
    </xf>
    <xf numFmtId="167" fontId="98" fillId="12" borderId="0" xfId="0" applyNumberFormat="1" applyFont="1" applyFill="1" applyAlignment="1">
      <alignment horizontal="left" vertical="top" shrinkToFit="1"/>
    </xf>
    <xf numFmtId="164" fontId="98" fillId="12" borderId="0" xfId="0" applyNumberFormat="1" applyFont="1" applyFill="1" applyAlignment="1">
      <alignment horizontal="center" vertical="top" wrapText="1"/>
    </xf>
    <xf numFmtId="0" fontId="68" fillId="12" borderId="0" xfId="0" applyFont="1" applyFill="1" applyAlignment="1">
      <alignment horizontal="center" vertical="top"/>
    </xf>
    <xf numFmtId="0" fontId="75" fillId="0" borderId="0" xfId="0" applyFont="1" applyAlignment="1">
      <alignment vertical="top"/>
    </xf>
    <xf numFmtId="0" fontId="82" fillId="0" borderId="0" xfId="0" applyFont="1" applyAlignment="1">
      <alignment vertical="top"/>
    </xf>
    <xf numFmtId="0" fontId="85" fillId="0" borderId="0" xfId="0" applyFont="1" applyAlignment="1">
      <alignment vertical="top"/>
    </xf>
    <xf numFmtId="0" fontId="18" fillId="0" borderId="0" xfId="0" applyFont="1" applyAlignment="1">
      <alignment vertical="top"/>
    </xf>
    <xf numFmtId="0" fontId="92" fillId="0" borderId="0" xfId="0" applyFont="1" applyAlignment="1">
      <alignment horizontal="left" vertical="top" wrapText="1"/>
    </xf>
    <xf numFmtId="0" fontId="92" fillId="0" borderId="0" xfId="0" applyFont="1" applyAlignment="1">
      <alignment horizontal="center" vertical="top" wrapText="1"/>
    </xf>
    <xf numFmtId="0" fontId="91" fillId="12" borderId="0" xfId="0" applyFont="1" applyFill="1" applyAlignment="1">
      <alignment vertical="top" wrapText="1"/>
    </xf>
    <xf numFmtId="14" fontId="73" fillId="12" borderId="0" xfId="0" quotePrefix="1" applyNumberFormat="1" applyFont="1" applyFill="1" applyAlignment="1">
      <alignment horizontal="left" vertical="top" wrapText="1"/>
    </xf>
    <xf numFmtId="14" fontId="73" fillId="0" borderId="0" xfId="0" quotePrefix="1" applyNumberFormat="1" applyFont="1" applyAlignment="1">
      <alignment horizontal="left" vertical="top" wrapText="1"/>
    </xf>
    <xf numFmtId="14" fontId="98" fillId="0" borderId="0" xfId="0" quotePrefix="1" applyNumberFormat="1" applyFont="1" applyAlignment="1">
      <alignment horizontal="left" vertical="top" wrapText="1"/>
    </xf>
    <xf numFmtId="14" fontId="73" fillId="0" borderId="0" xfId="0" applyNumberFormat="1" applyFont="1" applyAlignment="1">
      <alignment horizontal="left" vertical="top" wrapText="1"/>
    </xf>
    <xf numFmtId="164" fontId="73" fillId="12" borderId="0" xfId="0" applyNumberFormat="1" applyFont="1" applyFill="1" applyAlignment="1">
      <alignment horizontal="center" vertical="top" wrapText="1"/>
    </xf>
    <xf numFmtId="0" fontId="73" fillId="12" borderId="0" xfId="0" applyFont="1" applyFill="1" applyAlignment="1">
      <alignment horizontal="center" vertical="top" wrapText="1"/>
    </xf>
    <xf numFmtId="0" fontId="73" fillId="0" borderId="0" xfId="0" applyFont="1" applyAlignment="1">
      <alignment horizontal="center" vertical="top" wrapText="1"/>
    </xf>
    <xf numFmtId="164" fontId="94" fillId="12" borderId="0" xfId="0" applyNumberFormat="1" applyFont="1" applyFill="1" applyAlignment="1">
      <alignment horizontal="center" vertical="top" wrapText="1"/>
    </xf>
    <xf numFmtId="164" fontId="94" fillId="0" borderId="0" xfId="0" applyNumberFormat="1" applyFont="1" applyAlignment="1">
      <alignment horizontal="center" vertical="top" wrapText="1"/>
    </xf>
    <xf numFmtId="167" fontId="90" fillId="0" borderId="0" xfId="0" applyNumberFormat="1" applyFont="1" applyAlignment="1">
      <alignment horizontal="left" vertical="top" shrinkToFit="1"/>
    </xf>
    <xf numFmtId="167" fontId="90" fillId="12" borderId="0" xfId="0" applyNumberFormat="1" applyFont="1" applyFill="1" applyAlignment="1">
      <alignment horizontal="left" vertical="top" shrinkToFit="1"/>
    </xf>
    <xf numFmtId="164" fontId="73" fillId="12" borderId="0" xfId="0" applyNumberFormat="1" applyFont="1" applyFill="1" applyAlignment="1">
      <alignment horizontal="center" vertical="top"/>
    </xf>
    <xf numFmtId="2" fontId="73" fillId="12" borderId="0" xfId="0" applyNumberFormat="1" applyFont="1" applyFill="1" applyAlignment="1">
      <alignment horizontal="center" vertical="top"/>
    </xf>
    <xf numFmtId="164" fontId="73" fillId="12" borderId="0" xfId="0" applyNumberFormat="1" applyFont="1" applyFill="1" applyAlignment="1">
      <alignment horizontal="center"/>
    </xf>
    <xf numFmtId="167" fontId="90" fillId="12" borderId="0" xfId="0" quotePrefix="1" applyNumberFormat="1" applyFont="1" applyFill="1" applyAlignment="1">
      <alignment horizontal="left" vertical="top" shrinkToFit="1"/>
    </xf>
    <xf numFmtId="0" fontId="100" fillId="14" borderId="0" xfId="0" applyFont="1" applyFill="1" applyAlignment="1">
      <alignment horizontal="left" vertical="top" wrapText="1"/>
    </xf>
    <xf numFmtId="0" fontId="102" fillId="0" borderId="0" xfId="0" applyFont="1" applyAlignment="1">
      <alignment horizontal="left" vertical="top" wrapText="1"/>
    </xf>
    <xf numFmtId="1" fontId="95" fillId="0" borderId="0" xfId="0" applyNumberFormat="1" applyFont="1" applyAlignment="1">
      <alignment horizontal="right" vertical="top" shrinkToFit="1"/>
    </xf>
    <xf numFmtId="0" fontId="101" fillId="0" borderId="0" xfId="0" applyFont="1" applyAlignment="1">
      <alignment horizontal="left" vertical="top" wrapText="1"/>
    </xf>
    <xf numFmtId="1" fontId="95" fillId="0" borderId="0" xfId="0" applyNumberFormat="1" applyFont="1" applyAlignment="1">
      <alignment vertical="top" shrinkToFit="1"/>
    </xf>
    <xf numFmtId="164" fontId="95" fillId="0" borderId="0" xfId="0" applyNumberFormat="1" applyFont="1" applyAlignment="1">
      <alignment vertical="top" shrinkToFit="1"/>
    </xf>
    <xf numFmtId="2" fontId="95" fillId="0" borderId="0" xfId="0" applyNumberFormat="1" applyFont="1" applyAlignment="1">
      <alignment vertical="top" shrinkToFit="1"/>
    </xf>
    <xf numFmtId="168" fontId="99" fillId="13" borderId="0" xfId="0" applyNumberFormat="1" applyFont="1" applyFill="1" applyAlignment="1">
      <alignment horizontal="left" vertical="top" shrinkToFit="1"/>
    </xf>
    <xf numFmtId="0" fontId="101" fillId="0" borderId="0" xfId="0" applyFont="1" applyAlignment="1">
      <alignment horizontal="left"/>
    </xf>
    <xf numFmtId="0" fontId="101" fillId="14" borderId="0" xfId="0" applyFont="1" applyFill="1" applyAlignment="1">
      <alignment vertical="top" wrapText="1"/>
    </xf>
    <xf numFmtId="0" fontId="101" fillId="0" borderId="0" xfId="0" applyFont="1" applyAlignment="1">
      <alignment vertical="top" wrapText="1"/>
    </xf>
    <xf numFmtId="0" fontId="101" fillId="0" borderId="0" xfId="0" applyFont="1" applyAlignment="1">
      <alignment vertical="top"/>
    </xf>
    <xf numFmtId="0" fontId="101" fillId="0" borderId="0" xfId="0" applyFont="1" applyAlignment="1">
      <alignment horizontal="left" vertical="top"/>
    </xf>
    <xf numFmtId="0" fontId="100" fillId="13" borderId="0" xfId="0" applyFont="1" applyFill="1" applyAlignment="1">
      <alignment vertical="top" wrapText="1"/>
    </xf>
    <xf numFmtId="0" fontId="100" fillId="14" borderId="0" xfId="0" applyFont="1" applyFill="1" applyAlignment="1">
      <alignment vertical="top" wrapText="1"/>
    </xf>
    <xf numFmtId="0" fontId="102" fillId="0" borderId="0" xfId="0" applyFont="1" applyAlignment="1">
      <alignment vertical="top" wrapText="1"/>
    </xf>
    <xf numFmtId="167" fontId="95" fillId="12" borderId="0" xfId="0" applyNumberFormat="1" applyFont="1" applyFill="1" applyAlignment="1">
      <alignment horizontal="left" vertical="top" shrinkToFit="1"/>
    </xf>
    <xf numFmtId="0" fontId="102" fillId="12" borderId="0" xfId="0" applyFont="1" applyFill="1" applyAlignment="1">
      <alignment vertical="top" wrapText="1"/>
    </xf>
    <xf numFmtId="1" fontId="95" fillId="12" borderId="0" xfId="0" applyNumberFormat="1" applyFont="1" applyFill="1" applyAlignment="1">
      <alignment vertical="top" shrinkToFit="1"/>
    </xf>
    <xf numFmtId="0" fontId="102" fillId="0" borderId="0" xfId="0" applyFont="1" applyAlignment="1">
      <alignment horizontal="center" vertical="top" wrapText="1"/>
    </xf>
    <xf numFmtId="0" fontId="101" fillId="14" borderId="0" xfId="0" applyFont="1" applyFill="1" applyAlignment="1">
      <alignment horizontal="center" wrapText="1"/>
    </xf>
    <xf numFmtId="0" fontId="104" fillId="13" borderId="0" xfId="0" applyFont="1" applyFill="1" applyAlignment="1">
      <alignment horizontal="center" vertical="center" wrapText="1"/>
    </xf>
    <xf numFmtId="1" fontId="95" fillId="12" borderId="0" xfId="0" applyNumberFormat="1" applyFont="1" applyFill="1" applyAlignment="1">
      <alignment horizontal="center" vertical="top" shrinkToFit="1"/>
    </xf>
    <xf numFmtId="1" fontId="95" fillId="0" borderId="0" xfId="0" applyNumberFormat="1" applyFont="1" applyAlignment="1">
      <alignment horizontal="center" vertical="top" shrinkToFit="1"/>
    </xf>
    <xf numFmtId="1" fontId="95" fillId="0" borderId="0" xfId="0" applyNumberFormat="1" applyFont="1" applyAlignment="1">
      <alignment horizontal="center" vertical="center" shrinkToFit="1"/>
    </xf>
    <xf numFmtId="0" fontId="101" fillId="14" borderId="0" xfId="0" applyFont="1" applyFill="1" applyAlignment="1">
      <alignment horizontal="center" vertical="center" wrapText="1"/>
    </xf>
    <xf numFmtId="0" fontId="101" fillId="0" borderId="0" xfId="0" applyFont="1" applyAlignment="1">
      <alignment horizontal="center" wrapText="1"/>
    </xf>
    <xf numFmtId="0" fontId="101" fillId="0" borderId="0" xfId="0" applyFont="1" applyAlignment="1">
      <alignment horizontal="center" vertical="center" wrapText="1"/>
    </xf>
    <xf numFmtId="164" fontId="95" fillId="0" borderId="0" xfId="0" applyNumberFormat="1" applyFont="1" applyAlignment="1">
      <alignment horizontal="center" vertical="top" shrinkToFit="1"/>
    </xf>
    <xf numFmtId="2" fontId="95" fillId="0" borderId="0" xfId="0" applyNumberFormat="1" applyFont="1" applyAlignment="1">
      <alignment horizontal="center" vertical="top" shrinkToFit="1"/>
    </xf>
    <xf numFmtId="0" fontId="101" fillId="0" borderId="0" xfId="0" applyFont="1" applyAlignment="1">
      <alignment horizontal="center"/>
    </xf>
    <xf numFmtId="0" fontId="105" fillId="0" borderId="0" xfId="0" applyFont="1" applyAlignment="1">
      <alignment vertical="top" wrapText="1"/>
    </xf>
    <xf numFmtId="0" fontId="105" fillId="0" borderId="0" xfId="0" applyFont="1" applyAlignment="1">
      <alignment horizontal="center" vertical="top" wrapText="1"/>
    </xf>
    <xf numFmtId="1" fontId="106" fillId="0" borderId="0" xfId="0" applyNumberFormat="1" applyFont="1" applyAlignment="1">
      <alignment vertical="top" shrinkToFit="1"/>
    </xf>
    <xf numFmtId="1" fontId="106" fillId="0" borderId="0" xfId="0" applyNumberFormat="1" applyFont="1" applyAlignment="1">
      <alignment horizontal="center" vertical="top" shrinkToFit="1"/>
    </xf>
    <xf numFmtId="1" fontId="95" fillId="12" borderId="0" xfId="0" applyNumberFormat="1" applyFont="1" applyFill="1" applyAlignment="1">
      <alignment horizontal="center" vertical="center" shrinkToFit="1"/>
    </xf>
    <xf numFmtId="0" fontId="107" fillId="0" borderId="0" xfId="0" applyFont="1" applyAlignment="1">
      <alignment horizontal="center" vertical="top" wrapText="1"/>
    </xf>
    <xf numFmtId="167" fontId="101" fillId="12" borderId="0" xfId="0" applyNumberFormat="1" applyFont="1" applyFill="1" applyAlignment="1">
      <alignment horizontal="left" vertical="top" shrinkToFit="1"/>
    </xf>
    <xf numFmtId="1" fontId="101" fillId="12" borderId="0" xfId="0" applyNumberFormat="1" applyFont="1" applyFill="1" applyAlignment="1">
      <alignment vertical="top" shrinkToFit="1"/>
    </xf>
    <xf numFmtId="1" fontId="101" fillId="12" borderId="0" xfId="0" applyNumberFormat="1" applyFont="1" applyFill="1" applyAlignment="1">
      <alignment horizontal="center" vertical="top" shrinkToFit="1"/>
    </xf>
    <xf numFmtId="167" fontId="95" fillId="12" borderId="0" xfId="0" applyNumberFormat="1" applyFont="1" applyFill="1" applyAlignment="1">
      <alignment horizontal="center" vertical="top" shrinkToFit="1"/>
    </xf>
    <xf numFmtId="1" fontId="108" fillId="14" borderId="0" xfId="0" applyNumberFormat="1" applyFont="1" applyFill="1" applyAlignment="1">
      <alignment horizontal="center" wrapText="1"/>
    </xf>
    <xf numFmtId="0" fontId="73" fillId="0" borderId="2" xfId="0" applyFont="1" applyBorder="1" applyAlignment="1">
      <alignment horizontal="left" vertical="top" wrapText="1"/>
    </xf>
    <xf numFmtId="0" fontId="73" fillId="14" borderId="4" xfId="0" applyFont="1" applyFill="1" applyBorder="1" applyAlignment="1">
      <alignment wrapText="1"/>
    </xf>
    <xf numFmtId="0" fontId="73" fillId="14" borderId="3" xfId="0" applyFont="1" applyFill="1" applyBorder="1" applyAlignment="1">
      <alignment wrapText="1"/>
    </xf>
    <xf numFmtId="0" fontId="111" fillId="14" borderId="2" xfId="0" applyFont="1" applyFill="1" applyBorder="1" applyAlignment="1">
      <alignment horizontal="left" vertical="top" wrapText="1"/>
    </xf>
    <xf numFmtId="167" fontId="90" fillId="12" borderId="2" xfId="0" applyNumberFormat="1" applyFont="1" applyFill="1" applyBorder="1" applyAlignment="1">
      <alignment horizontal="left" vertical="top" shrinkToFit="1"/>
    </xf>
    <xf numFmtId="1" fontId="90" fillId="12" borderId="4" xfId="0" applyNumberFormat="1" applyFont="1" applyFill="1" applyBorder="1" applyAlignment="1">
      <alignment vertical="top" shrinkToFit="1"/>
    </xf>
    <xf numFmtId="1" fontId="90" fillId="0" borderId="3" xfId="0" applyNumberFormat="1" applyFont="1" applyBorder="1" applyAlignment="1">
      <alignment vertical="top" shrinkToFit="1"/>
    </xf>
    <xf numFmtId="167" fontId="90" fillId="0" borderId="2" xfId="0" applyNumberFormat="1" applyFont="1" applyBorder="1" applyAlignment="1">
      <alignment horizontal="left" vertical="top" shrinkToFit="1"/>
    </xf>
    <xf numFmtId="0" fontId="112" fillId="0" borderId="2" xfId="0" applyFont="1" applyBorder="1" applyAlignment="1">
      <alignment horizontal="left" vertical="top" wrapText="1"/>
    </xf>
    <xf numFmtId="1" fontId="90" fillId="0" borderId="4" xfId="0" applyNumberFormat="1" applyFont="1" applyBorder="1" applyAlignment="1">
      <alignment vertical="top" shrinkToFit="1"/>
    </xf>
    <xf numFmtId="0" fontId="112" fillId="0" borderId="3" xfId="0" applyFont="1" applyBorder="1" applyAlignment="1">
      <alignment horizontal="left" vertical="top" wrapText="1"/>
    </xf>
    <xf numFmtId="0" fontId="73" fillId="0" borderId="3" xfId="0" applyFont="1" applyBorder="1" applyAlignment="1">
      <alignment horizontal="left" vertical="top" wrapText="1"/>
    </xf>
    <xf numFmtId="0" fontId="111" fillId="14" borderId="5" xfId="0" applyFont="1" applyFill="1" applyBorder="1" applyAlignment="1">
      <alignment horizontal="left" vertical="top" wrapText="1"/>
    </xf>
    <xf numFmtId="167" fontId="90" fillId="0" borderId="5" xfId="0" applyNumberFormat="1" applyFont="1" applyBorder="1" applyAlignment="1">
      <alignment horizontal="left" vertical="top" shrinkToFit="1"/>
    </xf>
    <xf numFmtId="167" fontId="90" fillId="0" borderId="2" xfId="0" applyNumberFormat="1" applyFont="1" applyBorder="1" applyAlignment="1">
      <alignment horizontal="left" vertical="center" shrinkToFit="1"/>
    </xf>
    <xf numFmtId="167" fontId="90" fillId="12" borderId="2" xfId="0" applyNumberFormat="1" applyFont="1" applyFill="1" applyBorder="1" applyAlignment="1">
      <alignment horizontal="left" vertical="center" shrinkToFit="1"/>
    </xf>
    <xf numFmtId="0" fontId="101" fillId="0" borderId="0" xfId="0" applyFont="1"/>
    <xf numFmtId="0" fontId="115" fillId="0" borderId="0" xfId="0" applyFont="1"/>
    <xf numFmtId="168" fontId="110" fillId="13" borderId="0" xfId="0" applyNumberFormat="1" applyFont="1" applyFill="1" applyAlignment="1">
      <alignment horizontal="left" vertical="top" shrinkToFit="1"/>
    </xf>
    <xf numFmtId="0" fontId="111" fillId="13" borderId="0" xfId="0" applyFont="1" applyFill="1" applyAlignment="1">
      <alignment horizontal="left" vertical="top" wrapText="1"/>
    </xf>
    <xf numFmtId="0" fontId="75" fillId="11" borderId="0" xfId="0" applyFont="1" applyFill="1"/>
    <xf numFmtId="0" fontId="111" fillId="14" borderId="0" xfId="0" applyFont="1" applyFill="1" applyAlignment="1">
      <alignment horizontal="left" vertical="top" wrapText="1"/>
    </xf>
    <xf numFmtId="164" fontId="113" fillId="9" borderId="0" xfId="0" applyNumberFormat="1" applyFont="1" applyFill="1" applyAlignment="1">
      <alignment horizontal="center"/>
    </xf>
    <xf numFmtId="0" fontId="112" fillId="12" borderId="0" xfId="0" applyFont="1" applyFill="1" applyAlignment="1">
      <alignment horizontal="left" vertical="top" wrapText="1"/>
    </xf>
    <xf numFmtId="1" fontId="90" fillId="12" borderId="0" xfId="0" applyNumberFormat="1" applyFont="1" applyFill="1" applyAlignment="1">
      <alignment vertical="top" shrinkToFit="1"/>
    </xf>
    <xf numFmtId="1" fontId="90" fillId="0" borderId="0" xfId="0" applyNumberFormat="1" applyFont="1" applyAlignment="1">
      <alignment vertical="top" shrinkToFit="1"/>
    </xf>
    <xf numFmtId="0" fontId="112" fillId="0" borderId="0" xfId="0" applyFont="1" applyAlignment="1">
      <alignment horizontal="left" vertical="top" wrapText="1"/>
    </xf>
    <xf numFmtId="164" fontId="90" fillId="12" borderId="0" xfId="0" applyNumberFormat="1" applyFont="1" applyFill="1" applyAlignment="1">
      <alignment vertical="top" shrinkToFit="1"/>
    </xf>
    <xf numFmtId="164" fontId="90" fillId="0" borderId="0" xfId="0" applyNumberFormat="1" applyFont="1" applyAlignment="1">
      <alignment vertical="top" shrinkToFit="1"/>
    </xf>
    <xf numFmtId="0" fontId="73" fillId="14" borderId="0" xfId="0" applyFont="1" applyFill="1" applyAlignment="1">
      <alignment wrapText="1"/>
    </xf>
    <xf numFmtId="0" fontId="73" fillId="0" borderId="0" xfId="0" applyFont="1" applyAlignment="1">
      <alignment horizontal="left"/>
    </xf>
    <xf numFmtId="0" fontId="109" fillId="0" borderId="0" xfId="0" applyFont="1" applyAlignment="1">
      <alignment horizontal="left"/>
    </xf>
    <xf numFmtId="0" fontId="109" fillId="0" borderId="0" xfId="0" applyFont="1"/>
    <xf numFmtId="0" fontId="104" fillId="11" borderId="0" xfId="0" applyFont="1" applyFill="1" applyAlignment="1">
      <alignment horizontal="center"/>
    </xf>
    <xf numFmtId="164" fontId="114" fillId="9" borderId="0" xfId="0" applyNumberFormat="1" applyFont="1" applyFill="1" applyAlignment="1">
      <alignment horizontal="center"/>
    </xf>
    <xf numFmtId="1" fontId="104" fillId="15" borderId="0" xfId="0" applyNumberFormat="1" applyFont="1" applyFill="1" applyAlignment="1">
      <alignment horizontal="left" vertical="top" wrapText="1"/>
    </xf>
    <xf numFmtId="1" fontId="104" fillId="0" borderId="0" xfId="0" applyNumberFormat="1" applyFont="1" applyAlignment="1">
      <alignment horizontal="left" vertical="top" wrapText="1"/>
    </xf>
    <xf numFmtId="0" fontId="115" fillId="0" borderId="0" xfId="0" applyFont="1" applyAlignment="1">
      <alignment horizontal="left" vertical="top"/>
    </xf>
    <xf numFmtId="0" fontId="115" fillId="0" borderId="0" xfId="0" applyFont="1" applyAlignment="1">
      <alignment horizontal="center"/>
    </xf>
    <xf numFmtId="0" fontId="115" fillId="0" borderId="0" xfId="0" applyFont="1" applyAlignment="1">
      <alignment horizontal="left"/>
    </xf>
    <xf numFmtId="0" fontId="75" fillId="11" borderId="0" xfId="0" applyFont="1" applyFill="1" applyAlignment="1">
      <alignment horizontal="center"/>
    </xf>
    <xf numFmtId="0" fontId="112" fillId="0" borderId="4" xfId="0" applyFont="1" applyBorder="1" applyAlignment="1">
      <alignment horizontal="left" vertical="top" wrapText="1"/>
    </xf>
    <xf numFmtId="1" fontId="90" fillId="0" borderId="4" xfId="0" applyNumberFormat="1" applyFont="1" applyBorder="1" applyAlignment="1">
      <alignment vertical="center" shrinkToFit="1"/>
    </xf>
    <xf numFmtId="1" fontId="90" fillId="0" borderId="3" xfId="0" applyNumberFormat="1" applyFont="1" applyBorder="1" applyAlignment="1">
      <alignment vertical="center" shrinkToFit="1"/>
    </xf>
    <xf numFmtId="0" fontId="112" fillId="0" borderId="5" xfId="0" applyFont="1" applyBorder="1" applyAlignment="1">
      <alignment horizontal="left" vertical="top" wrapText="1"/>
    </xf>
    <xf numFmtId="0" fontId="112" fillId="0" borderId="7" xfId="0" applyFont="1" applyBorder="1" applyAlignment="1">
      <alignment horizontal="left" vertical="top" wrapText="1"/>
    </xf>
    <xf numFmtId="1" fontId="90" fillId="0" borderId="6" xfId="0" applyNumberFormat="1" applyFont="1" applyBorder="1" applyAlignment="1">
      <alignment vertical="top" shrinkToFit="1"/>
    </xf>
    <xf numFmtId="1" fontId="90" fillId="0" borderId="7" xfId="0" applyNumberFormat="1" applyFont="1" applyBorder="1" applyAlignment="1">
      <alignment vertical="top" shrinkToFit="1"/>
    </xf>
    <xf numFmtId="0" fontId="73" fillId="14" borderId="6" xfId="0" applyFont="1" applyFill="1" applyBorder="1" applyAlignment="1">
      <alignment wrapText="1"/>
    </xf>
    <xf numFmtId="0" fontId="73" fillId="14" borderId="7" xfId="0" applyFont="1" applyFill="1" applyBorder="1" applyAlignment="1">
      <alignment wrapText="1"/>
    </xf>
    <xf numFmtId="0" fontId="73" fillId="14" borderId="4" xfId="0" applyFont="1" applyFill="1" applyBorder="1" applyAlignment="1">
      <alignment vertical="center" wrapText="1"/>
    </xf>
    <xf numFmtId="0" fontId="73" fillId="14" borderId="3" xfId="0" applyFont="1" applyFill="1" applyBorder="1" applyAlignment="1">
      <alignment vertical="center" wrapText="1"/>
    </xf>
    <xf numFmtId="0" fontId="73" fillId="0" borderId="5" xfId="0" applyFont="1" applyBorder="1" applyAlignment="1">
      <alignment horizontal="left" vertical="top" wrapText="1"/>
    </xf>
    <xf numFmtId="0" fontId="73" fillId="0" borderId="7" xfId="0" applyFont="1" applyBorder="1" applyAlignment="1">
      <alignment horizontal="left" vertical="top" wrapText="1"/>
    </xf>
    <xf numFmtId="1" fontId="90" fillId="12" borderId="4" xfId="0" applyNumberFormat="1" applyFont="1" applyFill="1" applyBorder="1" applyAlignment="1">
      <alignment vertical="center" shrinkToFit="1"/>
    </xf>
    <xf numFmtId="0" fontId="0" fillId="0" borderId="0" xfId="0" applyAlignment="1">
      <alignment horizontal="left" vertical="top"/>
    </xf>
    <xf numFmtId="0" fontId="75" fillId="9" borderId="0" xfId="0" applyFont="1" applyFill="1" applyAlignment="1">
      <alignment horizontal="center" wrapText="1"/>
    </xf>
    <xf numFmtId="167" fontId="90" fillId="12" borderId="5" xfId="0" applyNumberFormat="1" applyFont="1" applyFill="1" applyBorder="1" applyAlignment="1">
      <alignment horizontal="left" vertical="top" shrinkToFit="1"/>
    </xf>
    <xf numFmtId="1" fontId="90" fillId="12" borderId="6" xfId="0" applyNumberFormat="1" applyFont="1" applyFill="1" applyBorder="1" applyAlignment="1">
      <alignment vertical="top" shrinkToFit="1"/>
    </xf>
    <xf numFmtId="1" fontId="90" fillId="17" borderId="2" xfId="0" applyNumberFormat="1" applyFont="1" applyFill="1" applyBorder="1" applyAlignment="1">
      <alignment horizontal="center" vertical="top" shrinkToFit="1"/>
    </xf>
    <xf numFmtId="1" fontId="90" fillId="17" borderId="2" xfId="0" applyNumberFormat="1" applyFont="1" applyFill="1" applyBorder="1" applyAlignment="1">
      <alignment horizontal="center" vertical="center" shrinkToFit="1"/>
    </xf>
    <xf numFmtId="1" fontId="90" fillId="17" borderId="5" xfId="0" applyNumberFormat="1" applyFont="1" applyFill="1" applyBorder="1" applyAlignment="1">
      <alignment horizontal="center" vertical="top" shrinkToFit="1"/>
    </xf>
    <xf numFmtId="0" fontId="73" fillId="17" borderId="2" xfId="0" applyFont="1" applyFill="1" applyBorder="1" applyAlignment="1">
      <alignment horizontal="center" wrapText="1"/>
    </xf>
    <xf numFmtId="0" fontId="73" fillId="17" borderId="2" xfId="0" applyFont="1" applyFill="1" applyBorder="1" applyAlignment="1">
      <alignment horizontal="center" vertical="center" wrapText="1"/>
    </xf>
    <xf numFmtId="0" fontId="73" fillId="17" borderId="0" xfId="0" applyFont="1" applyFill="1" applyAlignment="1">
      <alignment horizontal="center" vertical="top"/>
    </xf>
    <xf numFmtId="0" fontId="93" fillId="0" borderId="0" xfId="0" applyFont="1" applyAlignment="1">
      <alignment wrapText="1"/>
    </xf>
    <xf numFmtId="0" fontId="101" fillId="9" borderId="2" xfId="0" applyFont="1" applyFill="1" applyBorder="1" applyAlignment="1">
      <alignment horizontal="center" vertical="top" wrapText="1"/>
    </xf>
    <xf numFmtId="0" fontId="101" fillId="14" borderId="4" xfId="0" applyFont="1" applyFill="1" applyBorder="1" applyAlignment="1">
      <alignment horizontal="center" vertical="top" wrapText="1"/>
    </xf>
    <xf numFmtId="0" fontId="101" fillId="14" borderId="3" xfId="0" applyFont="1" applyFill="1" applyBorder="1" applyAlignment="1">
      <alignment horizontal="center" wrapText="1"/>
    </xf>
    <xf numFmtId="0" fontId="101" fillId="12" borderId="3" xfId="0" applyFont="1" applyFill="1" applyBorder="1" applyAlignment="1">
      <alignment vertical="top" wrapText="1"/>
    </xf>
    <xf numFmtId="0" fontId="101" fillId="0" borderId="2" xfId="0" applyFont="1" applyBorder="1" applyAlignment="1">
      <alignment vertical="top" wrapText="1"/>
    </xf>
    <xf numFmtId="0" fontId="101" fillId="0" borderId="3" xfId="0" applyFont="1" applyBorder="1" applyAlignment="1">
      <alignment vertical="top" wrapText="1"/>
    </xf>
    <xf numFmtId="0" fontId="101" fillId="12" borderId="7" xfId="0" applyFont="1" applyFill="1" applyBorder="1" applyAlignment="1">
      <alignment vertical="top" wrapText="1"/>
    </xf>
    <xf numFmtId="0" fontId="101" fillId="0" borderId="5" xfId="0" applyFont="1" applyBorder="1" applyAlignment="1">
      <alignment vertical="top" wrapText="1"/>
    </xf>
    <xf numFmtId="0" fontId="101" fillId="0" borderId="7" xfId="0" applyFont="1" applyBorder="1" applyAlignment="1">
      <alignment vertical="top" wrapText="1"/>
    </xf>
    <xf numFmtId="0" fontId="101" fillId="12" borderId="2" xfId="0" applyFont="1" applyFill="1" applyBorder="1" applyAlignment="1">
      <alignment vertical="top" wrapText="1"/>
    </xf>
    <xf numFmtId="0" fontId="101" fillId="14" borderId="3" xfId="0" applyFont="1" applyFill="1" applyBorder="1" applyAlignment="1">
      <alignment vertical="top" wrapText="1"/>
    </xf>
    <xf numFmtId="0" fontId="101" fillId="14" borderId="3" xfId="0" applyFont="1" applyFill="1" applyBorder="1" applyAlignment="1">
      <alignment horizontal="center" vertical="center" wrapText="1"/>
    </xf>
    <xf numFmtId="1" fontId="104" fillId="0" borderId="3" xfId="0" applyNumberFormat="1" applyFont="1" applyBorder="1" applyAlignment="1">
      <alignment horizontal="left" vertical="top" wrapText="1"/>
    </xf>
    <xf numFmtId="1" fontId="104" fillId="0" borderId="3" xfId="0" applyNumberFormat="1" applyFont="1" applyBorder="1" applyAlignment="1">
      <alignment vertical="top" wrapText="1"/>
    </xf>
    <xf numFmtId="0" fontId="101" fillId="0" borderId="2" xfId="0" applyFont="1" applyBorder="1" applyAlignment="1">
      <alignment horizontal="left" vertical="top" wrapText="1"/>
    </xf>
    <xf numFmtId="0" fontId="101" fillId="14" borderId="2" xfId="0" applyFont="1" applyFill="1" applyBorder="1" applyAlignment="1">
      <alignment vertical="top" wrapText="1"/>
    </xf>
    <xf numFmtId="0" fontId="101" fillId="0" borderId="4" xfId="0" applyFont="1" applyBorder="1" applyAlignment="1">
      <alignment horizontal="center" vertical="top" wrapText="1"/>
    </xf>
    <xf numFmtId="0" fontId="101" fillId="0" borderId="3" xfId="0" applyFont="1" applyBorder="1" applyAlignment="1">
      <alignment horizontal="center" vertical="center" wrapText="1"/>
    </xf>
    <xf numFmtId="0" fontId="101" fillId="17" borderId="2" xfId="0" applyFont="1" applyFill="1" applyBorder="1" applyAlignment="1">
      <alignment horizontal="center" vertical="top" wrapText="1"/>
    </xf>
    <xf numFmtId="0" fontId="101" fillId="16" borderId="4" xfId="0" applyFont="1" applyFill="1" applyBorder="1" applyAlignment="1">
      <alignment horizontal="center" vertical="top" wrapText="1"/>
    </xf>
    <xf numFmtId="0" fontId="101" fillId="16" borderId="3" xfId="0" applyFont="1" applyFill="1" applyBorder="1" applyAlignment="1">
      <alignment horizontal="center" wrapText="1"/>
    </xf>
    <xf numFmtId="0" fontId="101" fillId="17" borderId="0" xfId="0" applyFont="1" applyFill="1" applyAlignment="1">
      <alignment horizontal="center" vertical="top"/>
    </xf>
    <xf numFmtId="0" fontId="101" fillId="0" borderId="0" xfId="0" applyFont="1" applyAlignment="1">
      <alignment horizontal="center" vertical="top"/>
    </xf>
    <xf numFmtId="168" fontId="99" fillId="13" borderId="2" xfId="0" applyNumberFormat="1" applyFont="1" applyFill="1" applyBorder="1" applyAlignment="1">
      <alignment horizontal="left" vertical="top" shrinkToFit="1"/>
    </xf>
    <xf numFmtId="0" fontId="100" fillId="13" borderId="2" xfId="0" applyFont="1" applyFill="1" applyBorder="1" applyAlignment="1">
      <alignment vertical="top" wrapText="1"/>
    </xf>
    <xf numFmtId="0" fontId="100" fillId="13" borderId="3" xfId="0" applyFont="1" applyFill="1" applyBorder="1" applyAlignment="1">
      <alignment vertical="top" wrapText="1"/>
    </xf>
    <xf numFmtId="164" fontId="117" fillId="9" borderId="0" xfId="0" applyNumberFormat="1" applyFont="1" applyFill="1" applyAlignment="1">
      <alignment horizontal="center"/>
    </xf>
    <xf numFmtId="0" fontId="100" fillId="14" borderId="2" xfId="0" applyFont="1" applyFill="1" applyBorder="1" applyAlignment="1">
      <alignment horizontal="left" vertical="top" wrapText="1"/>
    </xf>
    <xf numFmtId="0" fontId="100" fillId="14" borderId="2" xfId="0" applyFont="1" applyFill="1" applyBorder="1" applyAlignment="1">
      <alignment vertical="top" wrapText="1"/>
    </xf>
    <xf numFmtId="0" fontId="100" fillId="14" borderId="3" xfId="0" applyFont="1" applyFill="1" applyBorder="1" applyAlignment="1">
      <alignment vertical="top" wrapText="1"/>
    </xf>
    <xf numFmtId="167" fontId="95" fillId="12" borderId="2" xfId="0" applyNumberFormat="1" applyFont="1" applyFill="1" applyBorder="1" applyAlignment="1">
      <alignment horizontal="left" vertical="top" shrinkToFit="1"/>
    </xf>
    <xf numFmtId="0" fontId="102" fillId="12" borderId="2" xfId="0" applyFont="1" applyFill="1" applyBorder="1" applyAlignment="1">
      <alignment vertical="top" wrapText="1"/>
    </xf>
    <xf numFmtId="0" fontId="102" fillId="12" borderId="3" xfId="0" applyFont="1" applyFill="1" applyBorder="1" applyAlignment="1">
      <alignment vertical="top" wrapText="1"/>
    </xf>
    <xf numFmtId="1" fontId="95" fillId="12" borderId="2" xfId="0" applyNumberFormat="1" applyFont="1" applyFill="1" applyBorder="1" applyAlignment="1">
      <alignment horizontal="center" vertical="top" shrinkToFit="1"/>
    </xf>
    <xf numFmtId="1" fontId="95" fillId="12" borderId="4" xfId="0" applyNumberFormat="1" applyFont="1" applyFill="1" applyBorder="1" applyAlignment="1">
      <alignment horizontal="center" vertical="top" shrinkToFit="1"/>
    </xf>
    <xf numFmtId="1" fontId="95" fillId="0" borderId="3" xfId="0" applyNumberFormat="1" applyFont="1" applyBorder="1" applyAlignment="1">
      <alignment horizontal="center" vertical="top" shrinkToFit="1"/>
    </xf>
    <xf numFmtId="167" fontId="95" fillId="0" borderId="2" xfId="0" applyNumberFormat="1" applyFont="1" applyBorder="1" applyAlignment="1">
      <alignment horizontal="left" vertical="top" shrinkToFit="1"/>
    </xf>
    <xf numFmtId="0" fontId="102" fillId="0" borderId="2" xfId="0" applyFont="1" applyBorder="1" applyAlignment="1">
      <alignment vertical="top" wrapText="1"/>
    </xf>
    <xf numFmtId="0" fontId="102" fillId="0" borderId="3" xfId="0" applyFont="1" applyBorder="1" applyAlignment="1">
      <alignment vertical="top" wrapText="1"/>
    </xf>
    <xf numFmtId="1" fontId="95" fillId="17" borderId="2" xfId="0" applyNumberFormat="1" applyFont="1" applyFill="1" applyBorder="1" applyAlignment="1">
      <alignment horizontal="center" vertical="top" shrinkToFit="1"/>
    </xf>
    <xf numFmtId="1" fontId="95" fillId="0" borderId="4" xfId="0" applyNumberFormat="1" applyFont="1" applyBorder="1" applyAlignment="1">
      <alignment horizontal="center" vertical="top" shrinkToFit="1"/>
    </xf>
    <xf numFmtId="167" fontId="95" fillId="0" borderId="5" xfId="0" applyNumberFormat="1" applyFont="1" applyBorder="1" applyAlignment="1">
      <alignment horizontal="left" vertical="top" shrinkToFit="1"/>
    </xf>
    <xf numFmtId="1" fontId="95" fillId="0" borderId="6" xfId="0" applyNumberFormat="1" applyFont="1" applyBorder="1" applyAlignment="1">
      <alignment horizontal="center" vertical="top" shrinkToFit="1"/>
    </xf>
    <xf numFmtId="1" fontId="95" fillId="0" borderId="7" xfId="0" applyNumberFormat="1" applyFont="1" applyBorder="1" applyAlignment="1">
      <alignment horizontal="center" vertical="top" shrinkToFit="1"/>
    </xf>
    <xf numFmtId="0" fontId="102" fillId="0" borderId="5" xfId="0" applyFont="1" applyBorder="1" applyAlignment="1">
      <alignment vertical="top" wrapText="1"/>
    </xf>
    <xf numFmtId="0" fontId="102" fillId="0" borderId="7" xfId="0" applyFont="1" applyBorder="1" applyAlignment="1">
      <alignment vertical="top" wrapText="1"/>
    </xf>
    <xf numFmtId="1" fontId="95" fillId="17" borderId="5" xfId="0" applyNumberFormat="1" applyFont="1" applyFill="1" applyBorder="1" applyAlignment="1">
      <alignment horizontal="center" vertical="top" shrinkToFit="1"/>
    </xf>
    <xf numFmtId="167" fontId="95" fillId="12" borderId="5" xfId="0" applyNumberFormat="1" applyFont="1" applyFill="1" applyBorder="1" applyAlignment="1">
      <alignment horizontal="left" vertical="top" shrinkToFit="1"/>
    </xf>
    <xf numFmtId="0" fontId="102" fillId="12" borderId="5" xfId="0" applyFont="1" applyFill="1" applyBorder="1" applyAlignment="1">
      <alignment vertical="top" wrapText="1"/>
    </xf>
    <xf numFmtId="1" fontId="95" fillId="12" borderId="5" xfId="0" applyNumberFormat="1" applyFont="1" applyFill="1" applyBorder="1" applyAlignment="1">
      <alignment horizontal="center" vertical="top" shrinkToFit="1"/>
    </xf>
    <xf numFmtId="1" fontId="95" fillId="12" borderId="6" xfId="0" applyNumberFormat="1" applyFont="1" applyFill="1" applyBorder="1" applyAlignment="1">
      <alignment horizontal="center" vertical="top" shrinkToFit="1"/>
    </xf>
    <xf numFmtId="1" fontId="95" fillId="0" borderId="3" xfId="0" applyNumberFormat="1" applyFont="1" applyBorder="1" applyAlignment="1">
      <alignment horizontal="center" vertical="center" shrinkToFit="1"/>
    </xf>
    <xf numFmtId="1" fontId="95" fillId="18" borderId="2" xfId="0" applyNumberFormat="1" applyFont="1" applyFill="1" applyBorder="1" applyAlignment="1">
      <alignment horizontal="center" vertical="top" shrinkToFit="1"/>
    </xf>
    <xf numFmtId="1" fontId="95" fillId="18" borderId="5" xfId="0" applyNumberFormat="1" applyFont="1" applyFill="1" applyBorder="1" applyAlignment="1">
      <alignment horizontal="center" vertical="top" shrinkToFit="1"/>
    </xf>
    <xf numFmtId="1" fontId="104" fillId="0" borderId="7" xfId="0" applyNumberFormat="1" applyFont="1" applyBorder="1" applyAlignment="1">
      <alignment vertical="top" wrapText="1"/>
    </xf>
    <xf numFmtId="1" fontId="95" fillId="0" borderId="7" xfId="0" applyNumberFormat="1" applyFont="1" applyBorder="1" applyAlignment="1">
      <alignment horizontal="center" vertical="center" shrinkToFit="1"/>
    </xf>
    <xf numFmtId="0" fontId="102" fillId="17" borderId="2" xfId="0" applyFont="1" applyFill="1" applyBorder="1" applyAlignment="1">
      <alignment horizontal="center" vertical="top" wrapText="1"/>
    </xf>
    <xf numFmtId="0" fontId="102" fillId="0" borderId="4" xfId="0" applyFont="1" applyBorder="1" applyAlignment="1">
      <alignment horizontal="center" vertical="top" wrapText="1"/>
    </xf>
    <xf numFmtId="0" fontId="102" fillId="0" borderId="3" xfId="0" applyFont="1" applyBorder="1" applyAlignment="1">
      <alignment horizontal="center" vertical="top" wrapText="1"/>
    </xf>
    <xf numFmtId="2" fontId="95" fillId="17" borderId="2" xfId="0" applyNumberFormat="1" applyFont="1" applyFill="1" applyBorder="1" applyAlignment="1">
      <alignment horizontal="center" vertical="top" shrinkToFit="1"/>
    </xf>
    <xf numFmtId="2" fontId="95" fillId="0" borderId="4" xfId="0" applyNumberFormat="1" applyFont="1" applyBorder="1" applyAlignment="1">
      <alignment horizontal="center" vertical="top" shrinkToFit="1"/>
    </xf>
    <xf numFmtId="2" fontId="95" fillId="0" borderId="3" xfId="0" applyNumberFormat="1" applyFont="1" applyBorder="1" applyAlignment="1">
      <alignment horizontal="center" vertical="top" shrinkToFit="1"/>
    </xf>
    <xf numFmtId="0" fontId="100" fillId="16" borderId="2" xfId="0" applyFont="1" applyFill="1" applyBorder="1" applyAlignment="1">
      <alignment horizontal="left" vertical="top" wrapText="1"/>
    </xf>
    <xf numFmtId="0" fontId="100" fillId="16" borderId="2" xfId="0" applyFont="1" applyFill="1" applyBorder="1" applyAlignment="1">
      <alignment vertical="top" wrapText="1"/>
    </xf>
    <xf numFmtId="0" fontId="100" fillId="16" borderId="3" xfId="0" applyFont="1" applyFill="1" applyBorder="1" applyAlignment="1">
      <alignment vertical="top" wrapText="1"/>
    </xf>
    <xf numFmtId="164" fontId="95" fillId="17" borderId="2" xfId="0" applyNumberFormat="1" applyFont="1" applyFill="1" applyBorder="1" applyAlignment="1">
      <alignment horizontal="center" vertical="top" shrinkToFit="1"/>
    </xf>
    <xf numFmtId="164" fontId="95" fillId="0" borderId="4" xfId="0" applyNumberFormat="1" applyFont="1" applyBorder="1" applyAlignment="1">
      <alignment horizontal="center" vertical="top" shrinkToFit="1"/>
    </xf>
    <xf numFmtId="164" fontId="95" fillId="0" borderId="3" xfId="0" applyNumberFormat="1" applyFont="1" applyBorder="1" applyAlignment="1">
      <alignment horizontal="center" vertical="center" shrinkToFit="1"/>
    </xf>
    <xf numFmtId="0" fontId="102" fillId="17" borderId="0" xfId="0" applyFont="1" applyFill="1" applyAlignment="1">
      <alignment horizontal="center" vertical="top" wrapText="1"/>
    </xf>
    <xf numFmtId="0" fontId="102" fillId="0" borderId="0" xfId="0" applyFont="1" applyAlignment="1">
      <alignment horizontal="center" wrapText="1"/>
    </xf>
    <xf numFmtId="0" fontId="102" fillId="12" borderId="2" xfId="0" applyFont="1" applyFill="1" applyBorder="1" applyAlignment="1">
      <alignment horizontal="center" vertical="top" wrapText="1"/>
    </xf>
    <xf numFmtId="0" fontId="102" fillId="0" borderId="2" xfId="0" applyFont="1" applyBorder="1" applyAlignment="1">
      <alignment horizontal="left" vertical="top" wrapText="1"/>
    </xf>
    <xf numFmtId="0" fontId="101" fillId="0" borderId="3" xfId="0" applyFont="1" applyBorder="1" applyAlignment="1">
      <alignment horizontal="left" vertical="top" wrapText="1"/>
    </xf>
    <xf numFmtId="0" fontId="102" fillId="12" borderId="4" xfId="0" applyFont="1" applyFill="1" applyBorder="1" applyAlignment="1">
      <alignment horizontal="center" vertical="top" wrapText="1"/>
    </xf>
    <xf numFmtId="164" fontId="92" fillId="17" borderId="0" xfId="0" applyNumberFormat="1" applyFont="1" applyFill="1" applyAlignment="1">
      <alignment horizontal="center" vertical="top" wrapText="1"/>
    </xf>
    <xf numFmtId="164" fontId="76" fillId="17" borderId="0" xfId="0" applyNumberFormat="1" applyFont="1" applyFill="1" applyAlignment="1">
      <alignment horizontal="center" vertical="center" wrapText="1"/>
    </xf>
    <xf numFmtId="164" fontId="73" fillId="17" borderId="0" xfId="0" applyNumberFormat="1" applyFont="1" applyFill="1" applyAlignment="1">
      <alignment horizontal="center"/>
    </xf>
    <xf numFmtId="164" fontId="90" fillId="17" borderId="0" xfId="0" applyNumberFormat="1" applyFont="1" applyFill="1" applyAlignment="1">
      <alignment horizontal="center" vertical="center" wrapText="1"/>
    </xf>
    <xf numFmtId="164" fontId="95" fillId="17" borderId="0" xfId="0" applyNumberFormat="1" applyFont="1" applyFill="1" applyAlignment="1">
      <alignment horizontal="center" vertical="center" wrapText="1"/>
    </xf>
    <xf numFmtId="164" fontId="98" fillId="17" borderId="0" xfId="0" applyNumberFormat="1" applyFont="1" applyFill="1" applyAlignment="1">
      <alignment horizontal="center" vertical="top" wrapText="1"/>
    </xf>
    <xf numFmtId="164" fontId="97" fillId="17" borderId="0" xfId="0" applyNumberFormat="1" applyFont="1" applyFill="1" applyAlignment="1">
      <alignment horizontal="center" vertical="top" wrapText="1"/>
    </xf>
    <xf numFmtId="164" fontId="76" fillId="17" borderId="0" xfId="0" applyNumberFormat="1" applyFont="1" applyFill="1" applyAlignment="1">
      <alignment horizontal="center" vertical="top" wrapText="1"/>
    </xf>
    <xf numFmtId="164" fontId="80" fillId="17" borderId="0" xfId="0" applyNumberFormat="1" applyFont="1" applyFill="1" applyAlignment="1">
      <alignment horizontal="center" vertical="center" wrapText="1"/>
    </xf>
    <xf numFmtId="0" fontId="76" fillId="17" borderId="0" xfId="0" applyFont="1" applyFill="1" applyAlignment="1">
      <alignment horizontal="center" vertical="top" wrapText="1"/>
    </xf>
    <xf numFmtId="2" fontId="73" fillId="17" borderId="0" xfId="0" applyNumberFormat="1" applyFont="1" applyFill="1" applyAlignment="1">
      <alignment horizontal="center"/>
    </xf>
    <xf numFmtId="164" fontId="73" fillId="17" borderId="0" xfId="0" applyNumberFormat="1" applyFont="1" applyFill="1" applyAlignment="1">
      <alignment horizontal="center" vertical="top"/>
    </xf>
    <xf numFmtId="0" fontId="118" fillId="0" borderId="0" xfId="0" applyFont="1" applyAlignment="1">
      <alignment vertical="top" wrapText="1"/>
    </xf>
    <xf numFmtId="0" fontId="119" fillId="0" borderId="0" xfId="0" applyFont="1" applyAlignment="1">
      <alignment wrapText="1"/>
    </xf>
    <xf numFmtId="1" fontId="90" fillId="17" borderId="0" xfId="0" applyNumberFormat="1" applyFont="1" applyFill="1" applyAlignment="1">
      <alignment horizontal="center" vertical="top" wrapText="1" shrinkToFit="1"/>
    </xf>
    <xf numFmtId="1" fontId="90" fillId="17" borderId="0" xfId="0" applyNumberFormat="1" applyFont="1" applyFill="1" applyAlignment="1">
      <alignment vertical="top" shrinkToFit="1"/>
    </xf>
    <xf numFmtId="164" fontId="90" fillId="17" borderId="0" xfId="0" applyNumberFormat="1" applyFont="1" applyFill="1" applyAlignment="1">
      <alignment vertical="top" shrinkToFit="1"/>
    </xf>
    <xf numFmtId="1" fontId="95" fillId="17" borderId="0" xfId="0" applyNumberFormat="1" applyFont="1" applyFill="1" applyAlignment="1">
      <alignment horizontal="center" vertical="top" shrinkToFit="1"/>
    </xf>
    <xf numFmtId="1" fontId="95" fillId="17" borderId="0" xfId="0" applyNumberFormat="1" applyFont="1" applyFill="1" applyAlignment="1">
      <alignment horizontal="center" vertical="center" shrinkToFit="1"/>
    </xf>
    <xf numFmtId="0" fontId="73" fillId="9" borderId="5" xfId="0" applyFont="1" applyFill="1" applyBorder="1" applyAlignment="1">
      <alignment horizontal="center" wrapText="1"/>
    </xf>
    <xf numFmtId="1" fontId="90" fillId="12" borderId="2" xfId="0" applyNumberFormat="1" applyFont="1" applyFill="1" applyBorder="1" applyAlignment="1">
      <alignment horizontal="center" vertical="top" shrinkToFit="1"/>
    </xf>
    <xf numFmtId="0" fontId="73" fillId="9" borderId="2" xfId="0" applyFont="1" applyFill="1" applyBorder="1" applyAlignment="1">
      <alignment horizontal="center" wrapText="1"/>
    </xf>
    <xf numFmtId="0" fontId="61" fillId="0" borderId="0" xfId="0" applyFont="1"/>
    <xf numFmtId="0" fontId="57" fillId="0" borderId="0" xfId="0" applyFont="1"/>
    <xf numFmtId="0" fontId="73" fillId="9" borderId="0" xfId="0" applyFont="1" applyFill="1" applyAlignment="1">
      <alignment horizontal="left" vertical="top" wrapText="1"/>
    </xf>
    <xf numFmtId="0" fontId="90" fillId="12" borderId="0" xfId="0" applyFont="1" applyFill="1" applyAlignment="1">
      <alignment horizontal="left" vertical="top" wrapText="1"/>
    </xf>
    <xf numFmtId="0" fontId="80" fillId="0" borderId="0" xfId="0" applyFont="1" applyAlignment="1">
      <alignment horizontal="left" vertical="top" wrapText="1"/>
    </xf>
    <xf numFmtId="0" fontId="80" fillId="0" borderId="0" xfId="0" applyFont="1" applyAlignment="1">
      <alignment horizontal="center" vertical="top" wrapText="1"/>
    </xf>
    <xf numFmtId="0" fontId="98" fillId="12" borderId="0" xfId="0" applyFont="1" applyFill="1" applyAlignment="1">
      <alignment horizontal="left" vertical="top" wrapText="1"/>
    </xf>
    <xf numFmtId="0" fontId="96" fillId="0" borderId="0" xfId="0" applyFont="1" applyAlignment="1">
      <alignment horizontal="center" vertical="top" wrapText="1"/>
    </xf>
    <xf numFmtId="0" fontId="73" fillId="12" borderId="0" xfId="0" applyFont="1" applyFill="1" applyAlignment="1">
      <alignment horizontal="left" vertical="top" wrapText="1"/>
    </xf>
    <xf numFmtId="0" fontId="73" fillId="12" borderId="0" xfId="0" applyFont="1" applyFill="1" applyAlignment="1">
      <alignment vertical="top" wrapText="1"/>
    </xf>
    <xf numFmtId="0" fontId="73" fillId="0" borderId="0" xfId="0" applyFont="1" applyAlignment="1">
      <alignment horizontal="center" vertical="top"/>
    </xf>
    <xf numFmtId="0" fontId="84" fillId="0" borderId="0" xfId="0" applyFont="1" applyAlignment="1">
      <alignment horizontal="center" vertical="top" wrapText="1"/>
    </xf>
    <xf numFmtId="0" fontId="98" fillId="0" borderId="0" xfId="0" applyFont="1" applyAlignment="1">
      <alignment horizontal="center" vertical="top" wrapText="1"/>
    </xf>
    <xf numFmtId="0" fontId="73" fillId="12" borderId="0" xfId="0" applyFont="1" applyFill="1" applyAlignment="1">
      <alignment horizontal="left" vertical="top"/>
    </xf>
    <xf numFmtId="164" fontId="92" fillId="17" borderId="0" xfId="0" applyNumberFormat="1" applyFont="1" applyFill="1" applyAlignment="1">
      <alignment horizontal="center" wrapText="1"/>
    </xf>
    <xf numFmtId="0" fontId="92" fillId="0" borderId="0" xfId="0" applyFont="1" applyAlignment="1">
      <alignment horizontal="center" wrapText="1"/>
    </xf>
    <xf numFmtId="0" fontId="92" fillId="0" borderId="0" xfId="0" applyFont="1" applyAlignment="1">
      <alignment horizontal="left" wrapText="1"/>
    </xf>
    <xf numFmtId="0" fontId="127" fillId="0" borderId="0" xfId="0" applyFont="1" applyAlignment="1">
      <alignment vertical="top" wrapText="1"/>
    </xf>
    <xf numFmtId="0" fontId="126" fillId="0" borderId="0" xfId="0" applyFont="1" applyAlignment="1">
      <alignment horizontal="left" wrapText="1"/>
    </xf>
    <xf numFmtId="0" fontId="126" fillId="0" borderId="0" xfId="0" applyFont="1" applyAlignment="1">
      <alignment horizontal="center" wrapText="1"/>
    </xf>
    <xf numFmtId="16" fontId="128" fillId="9" borderId="0" xfId="0" quotePrefix="1" applyNumberFormat="1" applyFont="1" applyFill="1" applyAlignment="1">
      <alignment horizontal="left" vertical="top" wrapText="1"/>
    </xf>
    <xf numFmtId="0" fontId="128" fillId="9" borderId="0" xfId="0" applyFont="1" applyFill="1" applyAlignment="1">
      <alignment vertical="top" wrapText="1"/>
    </xf>
    <xf numFmtId="0" fontId="129" fillId="0" borderId="0" xfId="0" applyFont="1" applyAlignment="1">
      <alignment vertical="top" wrapText="1"/>
    </xf>
    <xf numFmtId="0" fontId="60" fillId="5" borderId="0" xfId="0" applyFont="1" applyFill="1" applyAlignment="1">
      <alignment horizontal="center" vertical="top" wrapText="1"/>
    </xf>
    <xf numFmtId="0" fontId="60" fillId="0" borderId="0" xfId="0" applyFont="1" applyAlignment="1">
      <alignment horizontal="left" vertical="top" wrapText="1"/>
    </xf>
    <xf numFmtId="0" fontId="54" fillId="0" borderId="0" xfId="0" applyFont="1" applyAlignment="1">
      <alignment horizontal="left" vertical="top" wrapText="1"/>
    </xf>
    <xf numFmtId="0" fontId="60" fillId="0" borderId="0" xfId="0" applyFont="1" applyAlignment="1">
      <alignment horizontal="left" vertical="top"/>
    </xf>
    <xf numFmtId="0" fontId="1" fillId="0" borderId="0" xfId="0" applyFont="1" applyAlignment="1">
      <alignment horizontal="left" vertical="center" wrapText="1"/>
    </xf>
    <xf numFmtId="0" fontId="1" fillId="0" borderId="0" xfId="0" applyFont="1" applyAlignment="1">
      <alignment horizontal="left" vertical="center"/>
    </xf>
    <xf numFmtId="0" fontId="62" fillId="6" borderId="0" xfId="0" applyFont="1" applyFill="1" applyAlignment="1">
      <alignment horizontal="left" vertical="center" wrapText="1"/>
    </xf>
    <xf numFmtId="14" fontId="2" fillId="0" borderId="0" xfId="0" quotePrefix="1" applyNumberFormat="1" applyFont="1" applyAlignment="1">
      <alignment horizontal="left" vertical="center"/>
    </xf>
    <xf numFmtId="14" fontId="2" fillId="0" borderId="0" xfId="0" applyNumberFormat="1" applyFont="1" applyAlignment="1">
      <alignment horizontal="left" vertical="center"/>
    </xf>
    <xf numFmtId="2" fontId="2" fillId="0" borderId="0" xfId="0" applyNumberFormat="1" applyFont="1" applyAlignment="1">
      <alignment horizontal="center" vertic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2" fillId="0" borderId="0" xfId="0" applyFont="1" applyAlignment="1">
      <alignment horizontal="left" vertical="center"/>
    </xf>
    <xf numFmtId="0" fontId="52" fillId="0" borderId="0" xfId="0" applyFont="1" applyAlignment="1">
      <alignment horizontal="left"/>
    </xf>
    <xf numFmtId="0" fontId="52" fillId="0" borderId="0" xfId="0" applyFont="1" applyAlignment="1">
      <alignment horizontal="left" vertical="center" wrapText="1"/>
    </xf>
    <xf numFmtId="0" fontId="61" fillId="0" borderId="0" xfId="0" applyFont="1" applyAlignment="1">
      <alignment horizontal="left" vertical="top" wrapText="1"/>
    </xf>
    <xf numFmtId="0" fontId="53" fillId="0" borderId="0" xfId="0" applyFont="1" applyAlignment="1">
      <alignment horizontal="center" wrapText="1"/>
    </xf>
    <xf numFmtId="0" fontId="51" fillId="0" borderId="0" xfId="0" applyFont="1" applyAlignment="1">
      <alignment horizontal="center"/>
    </xf>
    <xf numFmtId="0" fontId="125" fillId="0" borderId="0" xfId="0" applyFont="1" applyAlignment="1">
      <alignment horizontal="center"/>
    </xf>
    <xf numFmtId="0" fontId="54" fillId="7" borderId="0" xfId="0" quotePrefix="1" applyFont="1" applyFill="1" applyAlignment="1">
      <alignment horizontal="left"/>
    </xf>
    <xf numFmtId="0" fontId="54" fillId="7" borderId="0" xfId="0" applyFont="1" applyFill="1" applyAlignment="1">
      <alignment horizontal="left"/>
    </xf>
    <xf numFmtId="164" fontId="54" fillId="7" borderId="0" xfId="0" applyNumberFormat="1" applyFont="1" applyFill="1" applyAlignment="1">
      <alignment horizontal="center"/>
    </xf>
    <xf numFmtId="0" fontId="56" fillId="0" borderId="0" xfId="0" applyFont="1" applyAlignment="1">
      <alignment horizontal="center"/>
    </xf>
    <xf numFmtId="0" fontId="66" fillId="0" borderId="0" xfId="0" quotePrefix="1" applyFont="1" applyAlignment="1">
      <alignment horizontal="left" vertical="top"/>
    </xf>
    <xf numFmtId="0" fontId="64" fillId="6" borderId="0" xfId="0" applyFont="1" applyFill="1" applyAlignment="1">
      <alignment horizontal="left"/>
    </xf>
    <xf numFmtId="0" fontId="54" fillId="0" borderId="0" xfId="0" applyFont="1" applyAlignment="1">
      <alignment horizontal="right"/>
    </xf>
    <xf numFmtId="0" fontId="63" fillId="6" borderId="0" xfId="0" applyFont="1" applyFill="1" applyAlignment="1">
      <alignment horizontal="left" vertical="center" wrapText="1"/>
    </xf>
    <xf numFmtId="0" fontId="63" fillId="6" borderId="0" xfId="0" applyFont="1" applyFill="1" applyAlignment="1">
      <alignment horizontal="center" vertical="center"/>
    </xf>
    <xf numFmtId="0" fontId="61" fillId="7" borderId="0" xfId="0" applyFont="1" applyFill="1" applyAlignment="1">
      <alignment horizontal="left" vertical="top" wrapText="1"/>
    </xf>
    <xf numFmtId="164" fontId="122" fillId="7" borderId="0" xfId="0" applyNumberFormat="1" applyFont="1" applyFill="1" applyAlignment="1">
      <alignment horizontal="center" vertical="center" wrapText="1"/>
    </xf>
    <xf numFmtId="0" fontId="66" fillId="0" borderId="0" xfId="0" quotePrefix="1" applyFont="1" applyAlignment="1">
      <alignment horizontal="center"/>
    </xf>
    <xf numFmtId="0" fontId="66" fillId="0" borderId="0" xfId="0" quotePrefix="1" applyFont="1" applyAlignment="1">
      <alignment horizontal="left"/>
    </xf>
    <xf numFmtId="0" fontId="124" fillId="0" borderId="0" xfId="0" quotePrefix="1" applyFont="1" applyAlignment="1">
      <alignment horizontal="left"/>
    </xf>
    <xf numFmtId="0" fontId="0" fillId="7" borderId="0" xfId="0" applyFill="1" applyAlignment="1">
      <alignment horizontal="left"/>
    </xf>
    <xf numFmtId="0" fontId="0" fillId="7" borderId="0" xfId="0" applyFill="1" applyAlignment="1">
      <alignment horizontal="center"/>
    </xf>
    <xf numFmtId="0" fontId="0" fillId="0" borderId="0" xfId="0" applyAlignment="1">
      <alignment horizontal="left"/>
    </xf>
    <xf numFmtId="0" fontId="65" fillId="0" borderId="0" xfId="0" applyFont="1" applyAlignment="1">
      <alignment horizontal="center"/>
    </xf>
    <xf numFmtId="0" fontId="65" fillId="0" borderId="0" xfId="0" applyFont="1" applyAlignment="1">
      <alignment horizontal="center" vertical="center"/>
    </xf>
    <xf numFmtId="0" fontId="65" fillId="0" borderId="0" xfId="0" applyFont="1" applyAlignment="1">
      <alignment horizontal="center" vertical="top" wrapText="1"/>
    </xf>
    <xf numFmtId="0" fontId="61" fillId="0" borderId="0" xfId="0" applyFont="1" applyAlignment="1">
      <alignment horizontal="left" vertical="center"/>
    </xf>
    <xf numFmtId="0" fontId="54" fillId="0" borderId="0" xfId="0" applyFont="1" applyAlignment="1">
      <alignment horizontal="left"/>
    </xf>
    <xf numFmtId="0" fontId="54" fillId="0" borderId="0" xfId="0" applyFont="1" applyAlignment="1">
      <alignment horizontal="left" vertical="center"/>
    </xf>
    <xf numFmtId="0" fontId="61" fillId="0" borderId="0" xfId="0" applyFont="1" applyAlignment="1">
      <alignment horizontal="left" vertical="center" wrapText="1"/>
    </xf>
    <xf numFmtId="2" fontId="54" fillId="0" borderId="0" xfId="0" applyNumberFormat="1" applyFont="1" applyAlignment="1">
      <alignment horizontal="left" vertical="center"/>
    </xf>
    <xf numFmtId="14" fontId="54" fillId="0" borderId="0" xfId="0" applyNumberFormat="1" applyFont="1" applyAlignment="1">
      <alignment horizontal="center" vertical="center"/>
    </xf>
    <xf numFmtId="14" fontId="54" fillId="0" borderId="0" xfId="0" applyNumberFormat="1" applyFont="1" applyAlignment="1">
      <alignment horizontal="left" vertical="center"/>
    </xf>
    <xf numFmtId="0" fontId="22" fillId="0" borderId="0" xfId="0" applyFont="1" applyAlignment="1">
      <alignment horizontal="left" vertical="top" wrapText="1"/>
    </xf>
    <xf numFmtId="0" fontId="41" fillId="0" borderId="0" xfId="0" applyFont="1" applyAlignment="1">
      <alignment horizontal="left" vertical="top" wrapText="1"/>
    </xf>
    <xf numFmtId="0" fontId="42" fillId="0" borderId="0" xfId="0" applyFont="1" applyAlignment="1">
      <alignment horizontal="left" vertical="top" wrapText="1"/>
    </xf>
    <xf numFmtId="0" fontId="23" fillId="10" borderId="0" xfId="0" applyFont="1" applyFill="1" applyAlignment="1">
      <alignment horizontal="left" vertical="top"/>
    </xf>
    <xf numFmtId="0" fontId="71" fillId="11" borderId="0" xfId="1" applyFont="1" applyFill="1" applyAlignment="1">
      <alignment horizontal="left" vertical="center"/>
    </xf>
    <xf numFmtId="0" fontId="22" fillId="0" borderId="0" xfId="0" applyFont="1" applyAlignment="1">
      <alignment horizontal="left" vertical="top"/>
    </xf>
    <xf numFmtId="0" fontId="71" fillId="11" borderId="0" xfId="1" applyFont="1" applyFill="1" applyAlignment="1">
      <alignment horizontal="center" vertical="top" wrapText="1"/>
    </xf>
    <xf numFmtId="0" fontId="22" fillId="0" borderId="0" xfId="0" applyFont="1" applyAlignment="1">
      <alignment horizontal="center" vertical="top" wrapText="1"/>
    </xf>
    <xf numFmtId="0" fontId="22" fillId="0" borderId="0" xfId="0" applyFont="1" applyAlignment="1">
      <alignment horizontal="left"/>
    </xf>
    <xf numFmtId="0" fontId="23" fillId="9" borderId="0" xfId="0" applyFont="1" applyFill="1" applyAlignment="1">
      <alignment horizontal="left" vertical="center"/>
    </xf>
    <xf numFmtId="0" fontId="4" fillId="0" borderId="0" xfId="0" applyFont="1" applyAlignment="1">
      <alignment horizontal="left" vertical="top" wrapText="1"/>
    </xf>
    <xf numFmtId="0" fontId="74" fillId="10" borderId="0" xfId="0" applyFont="1" applyFill="1" applyAlignment="1">
      <alignment horizontal="left" vertical="top"/>
    </xf>
    <xf numFmtId="166" fontId="10" fillId="11" borderId="0" xfId="1" quotePrefix="1" applyNumberFormat="1" applyFont="1" applyFill="1" applyBorder="1" applyAlignment="1">
      <alignment horizontal="left" vertical="top"/>
    </xf>
    <xf numFmtId="166" fontId="10" fillId="11" borderId="1" xfId="1" quotePrefix="1" applyNumberFormat="1" applyFont="1" applyFill="1" applyBorder="1" applyAlignment="1">
      <alignment horizontal="left" vertical="top"/>
    </xf>
    <xf numFmtId="166" fontId="10" fillId="11" borderId="0" xfId="1" applyNumberFormat="1" applyFont="1" applyFill="1" applyBorder="1" applyAlignment="1">
      <alignment horizontal="left" vertical="top"/>
    </xf>
    <xf numFmtId="166" fontId="10" fillId="11" borderId="1" xfId="1" applyNumberFormat="1" applyFont="1" applyFill="1" applyBorder="1" applyAlignment="1">
      <alignment horizontal="left" vertical="top"/>
    </xf>
    <xf numFmtId="166" fontId="10" fillId="11" borderId="0" xfId="1" applyNumberFormat="1" applyFont="1" applyFill="1" applyBorder="1" applyAlignment="1">
      <alignment horizontal="center" vertical="top" wrapText="1"/>
    </xf>
    <xf numFmtId="166" fontId="10" fillId="11" borderId="1" xfId="1" applyNumberFormat="1" applyFont="1" applyFill="1" applyBorder="1" applyAlignment="1">
      <alignment horizontal="center" vertical="top" wrapText="1"/>
    </xf>
    <xf numFmtId="0" fontId="73" fillId="11" borderId="0" xfId="1" quotePrefix="1" applyFont="1" applyFill="1" applyBorder="1" applyAlignment="1">
      <alignment horizontal="left"/>
    </xf>
    <xf numFmtId="0" fontId="89" fillId="11" borderId="0" xfId="1" applyFont="1" applyFill="1" applyBorder="1" applyAlignment="1">
      <alignment horizontal="left" vertical="top"/>
    </xf>
    <xf numFmtId="0" fontId="73" fillId="9" borderId="0" xfId="0" applyFont="1" applyFill="1" applyAlignment="1">
      <alignment horizontal="left" vertical="top" wrapText="1"/>
    </xf>
    <xf numFmtId="0" fontId="90" fillId="12" borderId="0" xfId="0" applyFont="1" applyFill="1" applyAlignment="1">
      <alignment horizontal="left" vertical="top" wrapText="1"/>
    </xf>
    <xf numFmtId="0" fontId="80" fillId="0" borderId="0" xfId="0" applyFont="1" applyAlignment="1">
      <alignment horizontal="left" vertical="top" wrapText="1"/>
    </xf>
    <xf numFmtId="0" fontId="80" fillId="0" borderId="0" xfId="0" applyFont="1" applyAlignment="1">
      <alignment horizontal="center" vertical="top" wrapText="1"/>
    </xf>
    <xf numFmtId="0" fontId="98" fillId="12" borderId="0" xfId="0" applyFont="1" applyFill="1" applyAlignment="1">
      <alignment horizontal="left" vertical="top" wrapText="1"/>
    </xf>
    <xf numFmtId="0" fontId="96" fillId="0" borderId="0" xfId="0" applyFont="1" applyAlignment="1">
      <alignment horizontal="center" vertical="top" wrapText="1"/>
    </xf>
    <xf numFmtId="0" fontId="73" fillId="12" borderId="0" xfId="0" applyFont="1" applyFill="1" applyAlignment="1">
      <alignment horizontal="left" vertical="top" wrapText="1"/>
    </xf>
    <xf numFmtId="0" fontId="73" fillId="12" borderId="0" xfId="0" applyFont="1" applyFill="1" applyAlignment="1">
      <alignment vertical="top" wrapText="1"/>
    </xf>
    <xf numFmtId="0" fontId="73" fillId="0" borderId="0" xfId="0" applyFont="1" applyAlignment="1">
      <alignment horizontal="center" vertical="top"/>
    </xf>
    <xf numFmtId="0" fontId="84" fillId="0" borderId="0" xfId="0" applyFont="1" applyAlignment="1">
      <alignment horizontal="center" vertical="top" wrapText="1"/>
    </xf>
    <xf numFmtId="0" fontId="98" fillId="0" borderId="0" xfId="0" applyFont="1" applyAlignment="1">
      <alignment horizontal="center" vertical="top" wrapText="1"/>
    </xf>
    <xf numFmtId="0" fontId="90" fillId="0" borderId="0" xfId="0" applyFont="1" applyAlignment="1">
      <alignment horizontal="left" vertical="top" wrapText="1"/>
    </xf>
    <xf numFmtId="164" fontId="89" fillId="11" borderId="0" xfId="1" applyNumberFormat="1" applyFont="1" applyFill="1" applyBorder="1" applyAlignment="1">
      <alignment horizontal="center" wrapText="1"/>
    </xf>
    <xf numFmtId="0" fontId="95" fillId="0" borderId="0" xfId="0" applyFont="1" applyAlignment="1">
      <alignment horizontal="center" vertical="top" wrapText="1"/>
    </xf>
    <xf numFmtId="0" fontId="90" fillId="0" borderId="0" xfId="0" applyFont="1" applyAlignment="1">
      <alignment horizontal="center" vertical="top" wrapText="1"/>
    </xf>
    <xf numFmtId="0" fontId="73" fillId="0" borderId="0" xfId="0" applyFont="1" applyAlignment="1">
      <alignment horizontal="left" vertical="top" wrapText="1"/>
    </xf>
    <xf numFmtId="0" fontId="73" fillId="9" borderId="0" xfId="0" applyFont="1" applyFill="1" applyAlignment="1">
      <alignment horizontal="left" wrapText="1"/>
    </xf>
    <xf numFmtId="0" fontId="73" fillId="12" borderId="0" xfId="0" applyFont="1" applyFill="1" applyAlignment="1">
      <alignment horizontal="left" vertical="top"/>
    </xf>
    <xf numFmtId="0" fontId="102" fillId="12" borderId="0" xfId="0" applyFont="1" applyFill="1" applyAlignment="1">
      <alignment horizontal="left" vertical="top" wrapText="1"/>
    </xf>
    <xf numFmtId="0" fontId="101" fillId="12" borderId="0" xfId="0" applyFont="1" applyFill="1" applyAlignment="1">
      <alignment horizontal="left" vertical="top" wrapText="1"/>
    </xf>
    <xf numFmtId="0" fontId="102" fillId="0" borderId="0" xfId="0" applyFont="1" applyAlignment="1">
      <alignment horizontal="left" vertical="top" wrapText="1"/>
    </xf>
    <xf numFmtId="0" fontId="104" fillId="13" borderId="0" xfId="0" applyFont="1" applyFill="1" applyAlignment="1">
      <alignment horizontal="center" wrapText="1"/>
    </xf>
    <xf numFmtId="0" fontId="100" fillId="14" borderId="0" xfId="0" applyFont="1" applyFill="1" applyAlignment="1">
      <alignment horizontal="left" vertical="top" wrapText="1"/>
    </xf>
    <xf numFmtId="0" fontId="101" fillId="14" borderId="0" xfId="0" applyFont="1" applyFill="1" applyAlignment="1">
      <alignment horizontal="left" vertical="top" wrapText="1"/>
    </xf>
    <xf numFmtId="0" fontId="101" fillId="0" borderId="0" xfId="0" applyFont="1" applyAlignment="1">
      <alignment horizontal="left" vertical="top" wrapText="1"/>
    </xf>
    <xf numFmtId="0" fontId="75" fillId="13" borderId="0" xfId="0" applyFont="1" applyFill="1" applyAlignment="1">
      <alignment horizontal="center" wrapText="1"/>
    </xf>
    <xf numFmtId="0" fontId="75" fillId="13" borderId="0" xfId="0" applyFont="1" applyFill="1" applyAlignment="1">
      <alignment horizontal="center" vertical="center" wrapText="1"/>
    </xf>
    <xf numFmtId="0" fontId="112" fillId="12" borderId="0" xfId="0" applyFont="1" applyFill="1" applyAlignment="1">
      <alignment horizontal="left" vertical="top" wrapText="1"/>
    </xf>
    <xf numFmtId="0" fontId="100" fillId="13" borderId="0" xfId="0" applyFont="1" applyFill="1" applyAlignment="1">
      <alignment horizontal="left" vertical="top" wrapText="1"/>
    </xf>
    <xf numFmtId="0" fontId="112" fillId="12" borderId="2" xfId="0" applyFont="1" applyFill="1" applyBorder="1" applyAlignment="1">
      <alignment horizontal="left" vertical="top" wrapText="1"/>
    </xf>
    <xf numFmtId="0" fontId="112" fillId="12" borderId="3" xfId="0" applyFont="1" applyFill="1" applyBorder="1" applyAlignment="1">
      <alignment horizontal="left" vertical="top" wrapText="1"/>
    </xf>
    <xf numFmtId="0" fontId="73" fillId="12" borderId="3" xfId="0" applyFont="1" applyFill="1" applyBorder="1" applyAlignment="1">
      <alignment horizontal="left" vertical="top" wrapText="1"/>
    </xf>
    <xf numFmtId="168" fontId="110" fillId="13" borderId="8" xfId="0" applyNumberFormat="1" applyFont="1" applyFill="1" applyBorder="1" applyAlignment="1">
      <alignment horizontal="center" shrinkToFit="1"/>
    </xf>
    <xf numFmtId="168" fontId="110" fillId="13" borderId="6" xfId="0" applyNumberFormat="1" applyFont="1" applyFill="1" applyBorder="1" applyAlignment="1">
      <alignment horizontal="center" shrinkToFit="1"/>
    </xf>
    <xf numFmtId="0" fontId="111" fillId="13" borderId="0" xfId="0" applyFont="1" applyFill="1" applyAlignment="1">
      <alignment horizontal="left" wrapText="1"/>
    </xf>
    <xf numFmtId="0" fontId="111" fillId="14" borderId="5" xfId="0" applyFont="1" applyFill="1" applyBorder="1" applyAlignment="1">
      <alignment horizontal="left" vertical="top" wrapText="1"/>
    </xf>
    <xf numFmtId="0" fontId="111" fillId="14" borderId="7" xfId="0" applyFont="1" applyFill="1" applyBorder="1" applyAlignment="1">
      <alignment horizontal="left" vertical="top" wrapText="1"/>
    </xf>
    <xf numFmtId="0" fontId="111" fillId="14" borderId="2" xfId="0" applyFont="1" applyFill="1" applyBorder="1" applyAlignment="1">
      <alignment horizontal="left" vertical="top" wrapText="1"/>
    </xf>
    <xf numFmtId="0" fontId="111" fillId="14" borderId="3" xfId="0" applyFont="1" applyFill="1" applyBorder="1" applyAlignment="1">
      <alignment horizontal="left" vertical="top" wrapText="1"/>
    </xf>
    <xf numFmtId="0" fontId="112" fillId="0" borderId="2" xfId="0" applyFont="1" applyBorder="1" applyAlignment="1">
      <alignment horizontal="left" vertical="top" wrapText="1"/>
    </xf>
    <xf numFmtId="0" fontId="112" fillId="0" borderId="3" xfId="0" applyFont="1" applyBorder="1" applyAlignment="1">
      <alignment horizontal="left" vertical="top" wrapText="1"/>
    </xf>
    <xf numFmtId="0" fontId="73" fillId="0" borderId="2" xfId="0" applyFont="1" applyBorder="1" applyAlignment="1">
      <alignment horizontal="left" vertical="top" wrapText="1"/>
    </xf>
    <xf numFmtId="0" fontId="73" fillId="0" borderId="3" xfId="0" applyFont="1" applyBorder="1" applyAlignment="1">
      <alignment horizontal="left" vertical="top" wrapText="1"/>
    </xf>
    <xf numFmtId="0" fontId="112" fillId="0" borderId="5" xfId="0" applyFont="1" applyBorder="1" applyAlignment="1">
      <alignment horizontal="left" vertical="top" wrapText="1"/>
    </xf>
    <xf numFmtId="0" fontId="112" fillId="0" borderId="7" xfId="0" applyFont="1" applyBorder="1" applyAlignment="1">
      <alignment horizontal="left" vertical="top" wrapText="1"/>
    </xf>
    <xf numFmtId="0" fontId="73" fillId="14" borderId="2" xfId="0" applyFont="1" applyFill="1" applyBorder="1" applyAlignment="1">
      <alignment horizontal="left" vertical="top" wrapText="1"/>
    </xf>
    <xf numFmtId="0" fontId="73" fillId="14" borderId="3" xfId="0" applyFont="1" applyFill="1" applyBorder="1" applyAlignment="1">
      <alignment horizontal="left" vertical="top" wrapText="1"/>
    </xf>
    <xf numFmtId="0" fontId="73" fillId="12" borderId="2" xfId="0" applyFont="1" applyFill="1" applyBorder="1" applyAlignment="1">
      <alignment horizontal="left" vertical="top" wrapText="1"/>
    </xf>
    <xf numFmtId="0" fontId="112" fillId="12" borderId="5" xfId="0" applyFont="1" applyFill="1" applyBorder="1" applyAlignment="1">
      <alignment horizontal="left" vertical="top" wrapText="1"/>
    </xf>
    <xf numFmtId="0" fontId="73" fillId="12" borderId="7" xfId="0" applyFont="1" applyFill="1" applyBorder="1" applyAlignment="1">
      <alignment horizontal="left" vertical="top" wrapText="1"/>
    </xf>
    <xf numFmtId="0" fontId="75" fillId="11" borderId="0" xfId="0" applyFont="1" applyFill="1" applyAlignment="1">
      <alignment horizontal="center" wrapText="1"/>
    </xf>
    <xf numFmtId="0" fontId="73" fillId="14" borderId="6" xfId="0" applyFont="1" applyFill="1" applyBorder="1" applyAlignment="1">
      <alignment horizontal="left" vertical="top" wrapText="1"/>
    </xf>
    <xf numFmtId="0" fontId="112" fillId="12" borderId="4" xfId="0" applyFont="1" applyFill="1" applyBorder="1" applyAlignment="1">
      <alignment horizontal="left" vertical="top" wrapText="1"/>
    </xf>
    <xf numFmtId="0" fontId="104" fillId="11" borderId="0" xfId="0" applyFont="1" applyFill="1" applyAlignment="1">
      <alignment horizontal="center" wrapText="1"/>
    </xf>
    <xf numFmtId="0" fontId="102" fillId="12" borderId="2" xfId="0" applyFont="1" applyFill="1" applyBorder="1" applyAlignment="1">
      <alignment horizontal="left" vertical="top" wrapText="1"/>
    </xf>
    <xf numFmtId="0" fontId="102" fillId="12" borderId="3" xfId="0" applyFont="1" applyFill="1" applyBorder="1" applyAlignment="1">
      <alignment horizontal="left" vertical="top" wrapText="1"/>
    </xf>
    <xf numFmtId="0" fontId="101" fillId="12" borderId="3" xfId="0" applyFont="1" applyFill="1" applyBorder="1" applyAlignment="1">
      <alignment horizontal="left" vertical="top" wrapText="1"/>
    </xf>
    <xf numFmtId="0" fontId="123" fillId="8" borderId="0" xfId="0" applyFont="1" applyFill="1" applyAlignment="1">
      <alignment horizontal="left" vertical="top" wrapText="1"/>
    </xf>
  </cellXfs>
  <cellStyles count="3">
    <cellStyle name="İyi" xfId="1" builtinId="26"/>
    <cellStyle name="Normal" xfId="0" builtinId="0"/>
    <cellStyle name="Virgül" xfId="2" builtinId="3"/>
  </cellStyles>
  <dxfs count="0"/>
  <tableStyles count="0" defaultTableStyle="TableStyleMedium2" defaultPivotStyle="PivotStyleLight16"/>
  <colors>
    <mruColors>
      <color rgb="FFDB9593"/>
      <color rgb="FFFFFFEB"/>
      <color rgb="FF80003F"/>
      <color rgb="FFEFECB0"/>
      <color rgb="FFE6D36C"/>
      <color rgb="FFF7D9E1"/>
      <color rgb="FFDB9694"/>
      <color rgb="FF28235C"/>
      <color rgb="FFC1FFF1"/>
      <color rgb="FFFF8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381000</xdr:colOff>
      <xdr:row>6</xdr:row>
      <xdr:rowOff>50800</xdr:rowOff>
    </xdr:to>
    <xdr:pic>
      <xdr:nvPicPr>
        <xdr:cNvPr id="2" name="Resim 1">
          <a:extLst>
            <a:ext uri="{FF2B5EF4-FFF2-40B4-BE49-F238E27FC236}">
              <a16:creationId xmlns:a16="http://schemas.microsoft.com/office/drawing/2014/main" id="{E8A4740D-1742-3444-B5AF-0164A8B5A655}"/>
            </a:ext>
          </a:extLst>
        </xdr:cNvPr>
        <xdr:cNvPicPr>
          <a:picLocks noChangeAspect="1"/>
        </xdr:cNvPicPr>
      </xdr:nvPicPr>
      <xdr:blipFill>
        <a:blip xmlns:r="http://schemas.openxmlformats.org/officeDocument/2006/relationships" r:embed="rId1"/>
        <a:stretch>
          <a:fillRect/>
        </a:stretch>
      </xdr:blipFill>
      <xdr:spPr>
        <a:xfrm>
          <a:off x="0" y="0"/>
          <a:ext cx="1346200" cy="1346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101599</xdr:rowOff>
    </xdr:from>
    <xdr:to>
      <xdr:col>2</xdr:col>
      <xdr:colOff>12700</xdr:colOff>
      <xdr:row>5</xdr:row>
      <xdr:rowOff>786286</xdr:rowOff>
    </xdr:to>
    <xdr:pic>
      <xdr:nvPicPr>
        <xdr:cNvPr id="2" name="Resim 1">
          <a:extLst>
            <a:ext uri="{FF2B5EF4-FFF2-40B4-BE49-F238E27FC236}">
              <a16:creationId xmlns:a16="http://schemas.microsoft.com/office/drawing/2014/main" id="{241BFC0F-C021-074E-98E6-B5E50E073F77}"/>
            </a:ext>
          </a:extLst>
        </xdr:cNvPr>
        <xdr:cNvPicPr>
          <a:picLocks noChangeAspect="1"/>
        </xdr:cNvPicPr>
      </xdr:nvPicPr>
      <xdr:blipFill>
        <a:blip xmlns:r="http://schemas.openxmlformats.org/officeDocument/2006/relationships" r:embed="rId1"/>
        <a:stretch>
          <a:fillRect/>
        </a:stretch>
      </xdr:blipFill>
      <xdr:spPr>
        <a:xfrm>
          <a:off x="0" y="101599"/>
          <a:ext cx="1549400" cy="17514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igurol/Downloads/PUANLANDIRMA%20FORMU-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l Puanlama"/>
    </sheetNames>
    <sheetDataSet>
      <sheetData sheetId="0" refreshError="1"/>
    </sheetDataSet>
  </externalBook>
</externalLink>
</file>

<file path=xl/theme/theme1.xml><?xml version="1.0" encoding="utf-8"?>
<a:theme xmlns:a="http://schemas.openxmlformats.org/drawingml/2006/main" name="Derinlik">
  <a:themeElements>
    <a:clrScheme name="Derinlik">
      <a:dk1>
        <a:sysClr val="windowText" lastClr="000000"/>
      </a:dk1>
      <a:lt1>
        <a:sysClr val="window" lastClr="FFFFFF"/>
      </a:lt1>
      <a:dk2>
        <a:srgbClr val="455F51"/>
      </a:dk2>
      <a:lt2>
        <a:srgbClr val="94D7E4"/>
      </a:lt2>
      <a:accent1>
        <a:srgbClr val="41AEBD"/>
      </a:accent1>
      <a:accent2>
        <a:srgbClr val="97E9D5"/>
      </a:accent2>
      <a:accent3>
        <a:srgbClr val="A2CF49"/>
      </a:accent3>
      <a:accent4>
        <a:srgbClr val="608F3D"/>
      </a:accent4>
      <a:accent5>
        <a:srgbClr val="F4DE3A"/>
      </a:accent5>
      <a:accent6>
        <a:srgbClr val="FCB11C"/>
      </a:accent6>
      <a:hlink>
        <a:srgbClr val="FBCA98"/>
      </a:hlink>
      <a:folHlink>
        <a:srgbClr val="D3B86D"/>
      </a:folHlink>
    </a:clrScheme>
    <a:fontScheme name="Derinlik">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Derinlik">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epth" id="{7BEAFC2A-325C-49C4-AC08-2B765DA903F9}" vid="{1735E755-43E6-43AA-ABA2-C989ECC79AF5}"/>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2CCC4-49C5-B041-A2B2-86B5378E63A3}">
  <sheetPr>
    <pageSetUpPr fitToPage="1"/>
  </sheetPr>
  <dimension ref="A2:S47"/>
  <sheetViews>
    <sheetView view="pageLayout" zoomScaleNormal="100" workbookViewId="0">
      <selection activeCell="G21" sqref="G21"/>
    </sheetView>
  </sheetViews>
  <sheetFormatPr defaultColWidth="11" defaultRowHeight="15.75"/>
  <cols>
    <col min="1" max="10" width="10.875" style="112"/>
    <col min="11" max="12" width="10.875" style="67"/>
  </cols>
  <sheetData>
    <row r="2" spans="1:19" ht="65.099999999999994" customHeight="1">
      <c r="A2" s="493" t="s">
        <v>585</v>
      </c>
      <c r="B2" s="493"/>
      <c r="C2" s="493"/>
      <c r="D2" s="493"/>
      <c r="E2" s="493"/>
      <c r="F2" s="493"/>
      <c r="G2" s="493"/>
      <c r="H2" s="493"/>
      <c r="I2" s="493"/>
      <c r="J2" s="493"/>
      <c r="K2" s="493"/>
      <c r="L2" s="493"/>
      <c r="M2" s="67"/>
      <c r="N2" s="67"/>
      <c r="O2" s="67"/>
      <c r="P2" s="67"/>
      <c r="Q2" s="67"/>
      <c r="R2" s="67"/>
      <c r="S2" s="67"/>
    </row>
    <row r="3" spans="1:19" ht="44.1" customHeight="1">
      <c r="A3" s="116" t="s">
        <v>553</v>
      </c>
      <c r="B3" s="494" t="s">
        <v>586</v>
      </c>
      <c r="C3" s="494"/>
      <c r="D3" s="494"/>
      <c r="E3" s="494"/>
      <c r="F3" s="494"/>
      <c r="G3" s="494"/>
      <c r="H3" s="494"/>
      <c r="I3" s="494"/>
      <c r="J3" s="494"/>
      <c r="K3" s="494"/>
      <c r="L3" s="494"/>
      <c r="M3" s="67"/>
      <c r="N3" s="67"/>
      <c r="O3" s="67"/>
      <c r="P3" s="67"/>
      <c r="Q3" s="67"/>
      <c r="R3" s="67"/>
      <c r="S3" s="67"/>
    </row>
    <row r="4" spans="1:19" ht="68.099999999999994" customHeight="1">
      <c r="A4" s="117" t="s">
        <v>573</v>
      </c>
      <c r="B4" s="494" t="s">
        <v>579</v>
      </c>
      <c r="C4" s="494"/>
      <c r="D4" s="494"/>
      <c r="E4" s="494"/>
      <c r="F4" s="494"/>
      <c r="G4" s="494"/>
      <c r="H4" s="494"/>
      <c r="I4" s="494"/>
      <c r="J4" s="494"/>
      <c r="K4" s="494"/>
      <c r="L4" s="494"/>
      <c r="M4" s="67"/>
      <c r="N4" s="67"/>
      <c r="O4" s="67"/>
      <c r="P4" s="67"/>
      <c r="Q4" s="67"/>
      <c r="R4" s="67"/>
      <c r="S4" s="67"/>
    </row>
    <row r="5" spans="1:19" ht="33.950000000000003" customHeight="1">
      <c r="A5" s="117" t="s">
        <v>574</v>
      </c>
      <c r="B5" s="496" t="s">
        <v>580</v>
      </c>
      <c r="C5" s="496"/>
      <c r="D5" s="496"/>
      <c r="E5" s="496"/>
      <c r="F5" s="496"/>
      <c r="G5" s="496"/>
      <c r="H5" s="496"/>
      <c r="I5" s="496"/>
      <c r="J5" s="496"/>
      <c r="K5" s="496"/>
      <c r="L5" s="496"/>
    </row>
    <row r="6" spans="1:19" ht="45.95" customHeight="1">
      <c r="A6" s="117" t="s">
        <v>575</v>
      </c>
      <c r="B6" s="494" t="s">
        <v>581</v>
      </c>
      <c r="C6" s="494"/>
      <c r="D6" s="494"/>
      <c r="E6" s="494"/>
      <c r="F6" s="494"/>
      <c r="G6" s="494"/>
      <c r="H6" s="494"/>
      <c r="I6" s="494"/>
      <c r="J6" s="494"/>
      <c r="K6" s="494"/>
      <c r="L6" s="494"/>
    </row>
    <row r="7" spans="1:19" ht="66.95" customHeight="1">
      <c r="A7" s="117" t="s">
        <v>576</v>
      </c>
      <c r="B7" s="494" t="s">
        <v>582</v>
      </c>
      <c r="C7" s="494"/>
      <c r="D7" s="494"/>
      <c r="E7" s="494"/>
      <c r="F7" s="494"/>
      <c r="G7" s="494"/>
      <c r="H7" s="494"/>
      <c r="I7" s="494"/>
      <c r="J7" s="494"/>
      <c r="K7" s="494"/>
      <c r="L7" s="494"/>
    </row>
    <row r="8" spans="1:19" ht="48" customHeight="1">
      <c r="A8" s="117" t="s">
        <v>577</v>
      </c>
      <c r="B8" s="494" t="s">
        <v>583</v>
      </c>
      <c r="C8" s="494"/>
      <c r="D8" s="494"/>
      <c r="E8" s="494"/>
      <c r="F8" s="494"/>
      <c r="G8" s="494"/>
      <c r="H8" s="494"/>
      <c r="I8" s="494"/>
      <c r="J8" s="494"/>
      <c r="K8" s="494"/>
      <c r="L8" s="494"/>
    </row>
    <row r="9" spans="1:19" ht="90.95" customHeight="1">
      <c r="A9" s="117" t="s">
        <v>578</v>
      </c>
      <c r="B9" s="494" t="s">
        <v>588</v>
      </c>
      <c r="C9" s="494"/>
      <c r="D9" s="494"/>
      <c r="E9" s="494"/>
      <c r="F9" s="494"/>
      <c r="G9" s="494"/>
      <c r="H9" s="494"/>
      <c r="I9" s="494"/>
      <c r="J9" s="494"/>
      <c r="K9" s="494"/>
      <c r="L9" s="494"/>
    </row>
    <row r="10" spans="1:19" ht="24.95" customHeight="1">
      <c r="A10" s="117" t="s">
        <v>584</v>
      </c>
      <c r="B10" s="494" t="s">
        <v>589</v>
      </c>
      <c r="C10" s="494"/>
      <c r="D10" s="494"/>
      <c r="E10" s="494"/>
      <c r="F10" s="494"/>
      <c r="G10" s="494"/>
      <c r="H10" s="494"/>
      <c r="I10" s="494"/>
      <c r="J10" s="494"/>
      <c r="K10" s="494"/>
      <c r="L10" s="494"/>
    </row>
    <row r="11" spans="1:19" ht="36" customHeight="1">
      <c r="A11" s="117"/>
      <c r="B11" s="118" t="s">
        <v>591</v>
      </c>
      <c r="C11" s="494" t="s">
        <v>590</v>
      </c>
      <c r="D11" s="494"/>
      <c r="E11" s="494"/>
      <c r="F11" s="494"/>
      <c r="G11" s="494"/>
      <c r="H11" s="494"/>
      <c r="I11" s="494"/>
      <c r="J11" s="494"/>
      <c r="K11" s="494"/>
      <c r="L11" s="494"/>
    </row>
    <row r="12" spans="1:19" ht="51" customHeight="1">
      <c r="A12" s="117"/>
      <c r="B12" s="118" t="s">
        <v>592</v>
      </c>
      <c r="C12" s="494" t="s">
        <v>593</v>
      </c>
      <c r="D12" s="494"/>
      <c r="E12" s="494"/>
      <c r="F12" s="494"/>
      <c r="G12" s="494"/>
      <c r="H12" s="494"/>
      <c r="I12" s="494"/>
      <c r="J12" s="494"/>
      <c r="K12" s="494"/>
      <c r="L12" s="494"/>
    </row>
    <row r="13" spans="1:19" ht="42.95" customHeight="1">
      <c r="A13" s="117"/>
      <c r="B13" s="118" t="s">
        <v>594</v>
      </c>
      <c r="C13" s="494" t="s">
        <v>595</v>
      </c>
      <c r="D13" s="494"/>
      <c r="E13" s="494"/>
      <c r="F13" s="494"/>
      <c r="G13" s="494"/>
      <c r="H13" s="494"/>
      <c r="I13" s="494"/>
      <c r="J13" s="494"/>
      <c r="K13" s="494"/>
      <c r="L13" s="494"/>
    </row>
    <row r="14" spans="1:19" ht="36" customHeight="1">
      <c r="A14" s="114"/>
      <c r="B14" s="115" t="s">
        <v>596</v>
      </c>
      <c r="C14" s="495" t="s">
        <v>597</v>
      </c>
      <c r="D14" s="495"/>
      <c r="E14" s="495"/>
      <c r="F14" s="495"/>
      <c r="G14" s="495"/>
      <c r="H14" s="495"/>
      <c r="I14" s="495"/>
      <c r="J14" s="495"/>
      <c r="K14" s="495"/>
      <c r="L14" s="495"/>
    </row>
    <row r="15" spans="1:19">
      <c r="A15" s="114"/>
      <c r="B15" s="114"/>
      <c r="C15" s="114"/>
      <c r="D15" s="114"/>
      <c r="E15" s="114"/>
      <c r="F15" s="114"/>
      <c r="G15" s="114"/>
      <c r="H15" s="114"/>
      <c r="I15" s="114"/>
      <c r="J15" s="114"/>
    </row>
    <row r="16" spans="1:19">
      <c r="A16" s="114"/>
      <c r="B16" s="114"/>
      <c r="C16" s="114"/>
      <c r="D16" s="114"/>
      <c r="E16" s="114"/>
      <c r="F16" s="114"/>
      <c r="G16" s="114"/>
      <c r="H16" s="114"/>
      <c r="I16" s="114"/>
      <c r="J16" s="114"/>
    </row>
    <row r="17" spans="1:10">
      <c r="A17" s="114"/>
      <c r="B17" s="114"/>
      <c r="C17" s="114"/>
      <c r="D17" s="114"/>
      <c r="E17" s="114"/>
      <c r="F17" s="114"/>
      <c r="G17" s="114"/>
      <c r="H17" s="114"/>
      <c r="I17" s="114"/>
      <c r="J17" s="114"/>
    </row>
    <row r="18" spans="1:10">
      <c r="A18" s="113"/>
      <c r="B18" s="113"/>
      <c r="C18" s="113"/>
      <c r="D18" s="113"/>
      <c r="E18" s="113"/>
      <c r="F18" s="113"/>
      <c r="G18" s="113"/>
      <c r="H18" s="113"/>
      <c r="I18" s="113"/>
      <c r="J18" s="113"/>
    </row>
    <row r="19" spans="1:10">
      <c r="A19" s="113"/>
      <c r="B19" s="113"/>
      <c r="C19" s="113"/>
      <c r="D19" s="113"/>
      <c r="E19" s="113"/>
      <c r="F19" s="113"/>
      <c r="G19" s="113"/>
      <c r="H19" s="113"/>
      <c r="I19" s="113"/>
      <c r="J19" s="113"/>
    </row>
    <row r="20" spans="1:10">
      <c r="A20" s="113"/>
      <c r="B20" s="113"/>
      <c r="C20" s="113"/>
      <c r="D20" s="113"/>
      <c r="E20" s="113"/>
      <c r="F20" s="113"/>
      <c r="G20" s="113"/>
      <c r="H20" s="113"/>
      <c r="I20" s="113"/>
      <c r="J20" s="113"/>
    </row>
    <row r="21" spans="1:10">
      <c r="A21" s="113"/>
      <c r="B21" s="113"/>
      <c r="C21" s="113"/>
      <c r="D21" s="113"/>
      <c r="E21" s="113"/>
      <c r="F21" s="113"/>
      <c r="G21" s="113"/>
      <c r="H21" s="113"/>
      <c r="I21" s="113"/>
      <c r="J21" s="113"/>
    </row>
    <row r="22" spans="1:10">
      <c r="A22" s="113"/>
      <c r="B22" s="113"/>
      <c r="C22" s="113"/>
      <c r="D22" s="113"/>
      <c r="E22" s="113"/>
      <c r="F22" s="113"/>
      <c r="G22" s="113"/>
      <c r="H22" s="113"/>
      <c r="I22" s="113"/>
      <c r="J22" s="113"/>
    </row>
    <row r="23" spans="1:10">
      <c r="A23" s="113"/>
      <c r="B23" s="113"/>
      <c r="C23" s="113"/>
      <c r="D23" s="113"/>
      <c r="E23" s="113"/>
      <c r="F23" s="113"/>
      <c r="G23" s="113"/>
      <c r="H23" s="113"/>
      <c r="I23" s="113"/>
      <c r="J23" s="113"/>
    </row>
    <row r="24" spans="1:10">
      <c r="A24" s="113"/>
      <c r="B24" s="113"/>
      <c r="C24" s="113"/>
      <c r="D24" s="113"/>
      <c r="E24" s="113"/>
      <c r="F24" s="113"/>
      <c r="G24" s="113"/>
      <c r="H24" s="113"/>
      <c r="I24" s="113"/>
      <c r="J24" s="113"/>
    </row>
    <row r="25" spans="1:10">
      <c r="A25" s="113"/>
      <c r="B25" s="113"/>
      <c r="C25" s="113"/>
      <c r="D25" s="113"/>
      <c r="E25" s="113"/>
      <c r="F25" s="113"/>
      <c r="G25" s="113"/>
      <c r="H25" s="113"/>
      <c r="I25" s="113"/>
      <c r="J25" s="113"/>
    </row>
    <row r="26" spans="1:10">
      <c r="A26" s="113"/>
      <c r="B26" s="113"/>
      <c r="C26" s="113"/>
      <c r="D26" s="113"/>
      <c r="E26" s="113"/>
      <c r="F26" s="113"/>
      <c r="G26" s="113"/>
      <c r="H26" s="113"/>
      <c r="I26" s="113"/>
      <c r="J26" s="113"/>
    </row>
    <row r="27" spans="1:10">
      <c r="A27" s="113"/>
      <c r="B27" s="113"/>
      <c r="C27" s="113"/>
      <c r="D27" s="113"/>
      <c r="E27" s="113"/>
      <c r="F27" s="113"/>
      <c r="G27" s="113"/>
      <c r="H27" s="113"/>
      <c r="I27" s="113"/>
      <c r="J27" s="113"/>
    </row>
    <row r="28" spans="1:10">
      <c r="A28" s="113"/>
      <c r="B28" s="113"/>
      <c r="C28" s="113"/>
      <c r="D28" s="113"/>
      <c r="E28" s="113"/>
      <c r="F28" s="113"/>
      <c r="G28" s="113"/>
      <c r="H28" s="113"/>
      <c r="I28" s="113"/>
      <c r="J28" s="113"/>
    </row>
    <row r="29" spans="1:10">
      <c r="A29" s="113"/>
      <c r="B29" s="113"/>
      <c r="C29" s="113"/>
      <c r="D29" s="113"/>
      <c r="E29" s="113"/>
      <c r="F29" s="113"/>
      <c r="G29" s="113"/>
      <c r="H29" s="113"/>
      <c r="I29" s="113"/>
      <c r="J29" s="113"/>
    </row>
    <row r="30" spans="1:10">
      <c r="A30" s="113"/>
      <c r="B30" s="113"/>
      <c r="C30" s="113"/>
      <c r="D30" s="113"/>
      <c r="E30" s="113"/>
      <c r="F30" s="113"/>
      <c r="G30" s="113"/>
      <c r="H30" s="113"/>
      <c r="I30" s="113"/>
      <c r="J30" s="113"/>
    </row>
    <row r="31" spans="1:10">
      <c r="A31" s="113"/>
      <c r="B31" s="113"/>
      <c r="C31" s="113"/>
      <c r="D31" s="113"/>
      <c r="E31" s="113"/>
      <c r="F31" s="113"/>
      <c r="G31" s="113"/>
      <c r="H31" s="113"/>
      <c r="I31" s="113"/>
      <c r="J31" s="113"/>
    </row>
    <row r="32" spans="1:10">
      <c r="A32" s="113"/>
      <c r="B32" s="113"/>
      <c r="C32" s="113"/>
      <c r="D32" s="113"/>
      <c r="E32" s="113"/>
      <c r="F32" s="113"/>
      <c r="G32" s="113"/>
      <c r="H32" s="113"/>
      <c r="I32" s="113"/>
      <c r="J32" s="113"/>
    </row>
    <row r="33" spans="1:10">
      <c r="A33" s="113"/>
      <c r="B33" s="113"/>
      <c r="C33" s="113"/>
      <c r="D33" s="113"/>
      <c r="E33" s="113"/>
      <c r="F33" s="113"/>
      <c r="G33" s="113"/>
      <c r="H33" s="113"/>
      <c r="I33" s="113"/>
      <c r="J33" s="113"/>
    </row>
    <row r="34" spans="1:10">
      <c r="A34" s="113"/>
      <c r="B34" s="113"/>
      <c r="C34" s="113"/>
      <c r="D34" s="113"/>
      <c r="E34" s="113"/>
      <c r="F34" s="113"/>
      <c r="G34" s="113"/>
      <c r="H34" s="113"/>
      <c r="I34" s="113"/>
      <c r="J34" s="113"/>
    </row>
    <row r="35" spans="1:10">
      <c r="A35" s="113"/>
      <c r="B35" s="113"/>
      <c r="C35" s="113"/>
      <c r="D35" s="113"/>
      <c r="E35" s="113"/>
      <c r="F35" s="113"/>
      <c r="G35" s="113"/>
      <c r="H35" s="113"/>
      <c r="I35" s="113"/>
      <c r="J35" s="113"/>
    </row>
    <row r="36" spans="1:10">
      <c r="A36" s="113"/>
      <c r="B36" s="113"/>
      <c r="C36" s="113"/>
      <c r="D36" s="113"/>
      <c r="E36" s="113"/>
      <c r="F36" s="113"/>
      <c r="G36" s="113"/>
      <c r="H36" s="113"/>
      <c r="I36" s="113"/>
      <c r="J36" s="113"/>
    </row>
    <row r="37" spans="1:10">
      <c r="A37" s="113"/>
      <c r="B37" s="113"/>
      <c r="C37" s="113"/>
      <c r="D37" s="113"/>
      <c r="E37" s="113"/>
      <c r="F37" s="113"/>
      <c r="G37" s="113"/>
      <c r="H37" s="113"/>
      <c r="I37" s="113"/>
      <c r="J37" s="113"/>
    </row>
    <row r="38" spans="1:10">
      <c r="A38" s="113"/>
      <c r="B38" s="113"/>
      <c r="C38" s="113"/>
      <c r="D38" s="113"/>
      <c r="E38" s="113"/>
      <c r="F38" s="113"/>
      <c r="G38" s="113"/>
      <c r="H38" s="113"/>
      <c r="I38" s="113"/>
      <c r="J38" s="113"/>
    </row>
    <row r="39" spans="1:10">
      <c r="A39" s="113"/>
      <c r="B39" s="113"/>
      <c r="C39" s="113"/>
      <c r="D39" s="113"/>
      <c r="E39" s="113"/>
      <c r="F39" s="113"/>
      <c r="G39" s="113"/>
      <c r="H39" s="113"/>
      <c r="I39" s="113"/>
      <c r="J39" s="113"/>
    </row>
    <row r="40" spans="1:10">
      <c r="A40" s="113"/>
      <c r="B40" s="113"/>
      <c r="C40" s="113"/>
      <c r="D40" s="113"/>
      <c r="E40" s="113"/>
      <c r="F40" s="113"/>
      <c r="G40" s="113"/>
      <c r="H40" s="113"/>
      <c r="I40" s="113"/>
      <c r="J40" s="113"/>
    </row>
    <row r="41" spans="1:10">
      <c r="A41" s="113"/>
      <c r="B41" s="113"/>
      <c r="C41" s="113"/>
      <c r="D41" s="113"/>
      <c r="E41" s="113"/>
      <c r="F41" s="113"/>
      <c r="G41" s="113"/>
      <c r="H41" s="113"/>
      <c r="I41" s="113"/>
      <c r="J41" s="113"/>
    </row>
    <row r="42" spans="1:10">
      <c r="A42" s="113"/>
      <c r="B42" s="113"/>
      <c r="C42" s="113"/>
      <c r="D42" s="113"/>
      <c r="E42" s="113"/>
      <c r="F42" s="113"/>
      <c r="G42" s="113"/>
      <c r="H42" s="113"/>
      <c r="I42" s="113"/>
      <c r="J42" s="113"/>
    </row>
    <row r="43" spans="1:10">
      <c r="A43" s="113"/>
      <c r="B43" s="113"/>
      <c r="C43" s="113"/>
      <c r="D43" s="113"/>
      <c r="E43" s="113"/>
      <c r="F43" s="113"/>
      <c r="G43" s="113"/>
      <c r="H43" s="113"/>
      <c r="I43" s="113"/>
      <c r="J43" s="113"/>
    </row>
    <row r="44" spans="1:10">
      <c r="A44" s="113"/>
      <c r="B44" s="113"/>
      <c r="C44" s="113"/>
      <c r="D44" s="113"/>
      <c r="E44" s="113"/>
      <c r="F44" s="113"/>
      <c r="G44" s="113"/>
      <c r="H44" s="113"/>
      <c r="I44" s="113"/>
      <c r="J44" s="113"/>
    </row>
    <row r="45" spans="1:10">
      <c r="A45" s="113"/>
      <c r="B45" s="113"/>
      <c r="C45" s="113"/>
      <c r="D45" s="113"/>
      <c r="E45" s="113"/>
      <c r="F45" s="113"/>
      <c r="G45" s="113"/>
      <c r="H45" s="113"/>
      <c r="I45" s="113"/>
      <c r="J45" s="113"/>
    </row>
    <row r="46" spans="1:10">
      <c r="A46" s="113"/>
      <c r="B46" s="113"/>
      <c r="C46" s="113"/>
      <c r="D46" s="113"/>
      <c r="E46" s="113"/>
      <c r="F46" s="113"/>
      <c r="G46" s="113"/>
      <c r="H46" s="113"/>
      <c r="I46" s="113"/>
      <c r="J46" s="113"/>
    </row>
    <row r="47" spans="1:10">
      <c r="A47" s="113"/>
      <c r="B47" s="113"/>
      <c r="C47" s="113"/>
      <c r="D47" s="113"/>
      <c r="E47" s="113"/>
      <c r="F47" s="113"/>
      <c r="G47" s="113"/>
      <c r="H47" s="113"/>
      <c r="I47" s="113"/>
      <c r="J47" s="113"/>
    </row>
  </sheetData>
  <mergeCells count="13">
    <mergeCell ref="A2:L2"/>
    <mergeCell ref="C13:L13"/>
    <mergeCell ref="C14:L14"/>
    <mergeCell ref="B3:L3"/>
    <mergeCell ref="B4:L4"/>
    <mergeCell ref="B5:L5"/>
    <mergeCell ref="B6:L6"/>
    <mergeCell ref="B7:L7"/>
    <mergeCell ref="B8:L8"/>
    <mergeCell ref="B9:L9"/>
    <mergeCell ref="B10:L10"/>
    <mergeCell ref="C11:L11"/>
    <mergeCell ref="C12:L12"/>
  </mergeCells>
  <pageMargins left="0.78740157480314965" right="0.27559055118110237" top="0.98425196850393704" bottom="0.78740157480314965" header="0.59055118110236227" footer="0.47244094488188981"/>
  <pageSetup paperSize="9" scale="6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3D71B-AF15-3D4B-8111-3FE2282C384F}">
  <sheetPr>
    <pageSetUpPr fitToPage="1"/>
  </sheetPr>
  <dimension ref="A1:F549"/>
  <sheetViews>
    <sheetView view="pageBreakPreview" topLeftCell="A105" zoomScale="125" zoomScaleNormal="100" zoomScaleSheetLayoutView="125" zoomScalePageLayoutView="125" workbookViewId="0">
      <selection activeCell="D188" sqref="D188"/>
    </sheetView>
  </sheetViews>
  <sheetFormatPr defaultColWidth="10.875" defaultRowHeight="15.75"/>
  <cols>
    <col min="1" max="1" width="10.875" style="199"/>
    <col min="2" max="2" width="89.875" style="199" customWidth="1"/>
    <col min="3" max="3" width="6.875" style="199" customWidth="1"/>
    <col min="4" max="4" width="10.875" style="372"/>
    <col min="5" max="5" width="10.875" style="199"/>
    <col min="6" max="6" width="14.5" style="199" customWidth="1"/>
    <col min="7" max="16384" width="10.875" style="5"/>
  </cols>
  <sheetData>
    <row r="1" spans="1:6" ht="39" customHeight="1">
      <c r="A1" s="592">
        <v>6</v>
      </c>
      <c r="B1" s="594" t="s">
        <v>824</v>
      </c>
      <c r="C1" s="594"/>
      <c r="D1" s="610" t="s">
        <v>772</v>
      </c>
      <c r="E1" s="585" t="s">
        <v>771</v>
      </c>
      <c r="F1" s="348" t="s">
        <v>287</v>
      </c>
    </row>
    <row r="2" spans="1:6" ht="26.1" customHeight="1">
      <c r="A2" s="593"/>
      <c r="B2" s="594"/>
      <c r="C2" s="594"/>
      <c r="D2" s="610"/>
      <c r="E2" s="585"/>
      <c r="F2" s="330">
        <f>SUM(E4:E524)</f>
        <v>1</v>
      </c>
    </row>
    <row r="3" spans="1:6" ht="26.1" customHeight="1">
      <c r="A3" s="311" t="s">
        <v>35</v>
      </c>
      <c r="B3" s="595" t="s">
        <v>784</v>
      </c>
      <c r="C3" s="611"/>
      <c r="D3" s="364"/>
      <c r="E3" s="364"/>
      <c r="F3" s="330"/>
    </row>
    <row r="4" spans="1:6" ht="36.950000000000003" customHeight="1">
      <c r="A4" s="312">
        <v>38718</v>
      </c>
      <c r="B4" s="589" t="s">
        <v>785</v>
      </c>
      <c r="C4" s="612"/>
      <c r="D4" s="367">
        <v>60</v>
      </c>
      <c r="E4" s="313">
        <f>SUM(D6:D8)</f>
        <v>0</v>
      </c>
      <c r="F4" s="314"/>
    </row>
    <row r="5" spans="1:6" ht="15.95" customHeight="1">
      <c r="A5" s="315"/>
      <c r="B5" s="316" t="s">
        <v>834</v>
      </c>
      <c r="C5" s="349"/>
      <c r="D5" s="367" t="s">
        <v>672</v>
      </c>
      <c r="E5" s="317"/>
      <c r="F5" s="314"/>
    </row>
    <row r="6" spans="1:6" ht="15.95" customHeight="1">
      <c r="A6" s="315"/>
      <c r="B6" s="316"/>
      <c r="C6" s="349"/>
      <c r="D6" s="367">
        <v>0</v>
      </c>
      <c r="E6" s="317"/>
      <c r="F6" s="314"/>
    </row>
    <row r="7" spans="1:6" ht="15.95" customHeight="1">
      <c r="A7" s="315"/>
      <c r="B7" s="316"/>
      <c r="C7" s="349"/>
      <c r="D7" s="367">
        <v>0</v>
      </c>
      <c r="E7" s="317"/>
      <c r="F7" s="314"/>
    </row>
    <row r="8" spans="1:6" ht="15.95" customHeight="1">
      <c r="A8" s="315"/>
      <c r="B8" s="316"/>
      <c r="C8" s="349"/>
      <c r="D8" s="367">
        <v>0</v>
      </c>
      <c r="E8" s="317"/>
      <c r="F8" s="314"/>
    </row>
    <row r="9" spans="1:6" ht="30.95" customHeight="1">
      <c r="A9" s="312">
        <v>38719</v>
      </c>
      <c r="B9" s="589" t="s">
        <v>786</v>
      </c>
      <c r="C9" s="612"/>
      <c r="D9" s="367">
        <v>30</v>
      </c>
      <c r="E9" s="313">
        <f>SUM(D11:D13)</f>
        <v>0</v>
      </c>
      <c r="F9" s="314"/>
    </row>
    <row r="10" spans="1:6" ht="15.95" customHeight="1">
      <c r="A10" s="315"/>
      <c r="B10" s="316" t="s">
        <v>834</v>
      </c>
      <c r="C10" s="349"/>
      <c r="D10" s="367" t="s">
        <v>672</v>
      </c>
      <c r="E10" s="317"/>
      <c r="F10" s="314"/>
    </row>
    <row r="11" spans="1:6" ht="15.95" customHeight="1">
      <c r="A11" s="315"/>
      <c r="B11" s="316"/>
      <c r="C11" s="349"/>
      <c r="D11" s="367">
        <v>0</v>
      </c>
      <c r="E11" s="317"/>
      <c r="F11" s="314"/>
    </row>
    <row r="12" spans="1:6" ht="15.95" customHeight="1">
      <c r="A12" s="315"/>
      <c r="B12" s="316"/>
      <c r="C12" s="349"/>
      <c r="D12" s="367">
        <v>0</v>
      </c>
      <c r="E12" s="317"/>
      <c r="F12" s="314"/>
    </row>
    <row r="13" spans="1:6" ht="15.95" customHeight="1">
      <c r="A13" s="315"/>
      <c r="B13" s="316"/>
      <c r="C13" s="349"/>
      <c r="D13" s="367">
        <v>0</v>
      </c>
      <c r="E13" s="317"/>
      <c r="F13" s="314"/>
    </row>
    <row r="14" spans="1:6" ht="38.1" customHeight="1">
      <c r="A14" s="312">
        <v>38720</v>
      </c>
      <c r="B14" s="589" t="s">
        <v>787</v>
      </c>
      <c r="C14" s="590"/>
      <c r="D14" s="367">
        <v>15</v>
      </c>
      <c r="E14" s="313">
        <f>SUM(D16:D18)</f>
        <v>0</v>
      </c>
      <c r="F14" s="314"/>
    </row>
    <row r="15" spans="1:6" ht="18.95" customHeight="1">
      <c r="A15" s="315"/>
      <c r="B15" s="316" t="s">
        <v>834</v>
      </c>
      <c r="C15" s="349"/>
      <c r="D15" s="367" t="s">
        <v>672</v>
      </c>
      <c r="E15" s="317"/>
      <c r="F15" s="314"/>
    </row>
    <row r="16" spans="1:6" ht="18.95" customHeight="1">
      <c r="A16" s="315"/>
      <c r="B16" s="316"/>
      <c r="C16" s="318"/>
      <c r="D16" s="367">
        <v>0</v>
      </c>
      <c r="E16" s="317"/>
      <c r="F16" s="314"/>
    </row>
    <row r="17" spans="1:6" ht="18.95" customHeight="1">
      <c r="A17" s="315"/>
      <c r="B17" s="316"/>
      <c r="C17" s="318"/>
      <c r="D17" s="367">
        <v>0</v>
      </c>
      <c r="E17" s="317"/>
      <c r="F17" s="314"/>
    </row>
    <row r="18" spans="1:6" ht="18.95" customHeight="1">
      <c r="A18" s="315"/>
      <c r="B18" s="316"/>
      <c r="C18" s="318"/>
      <c r="D18" s="367">
        <v>0</v>
      </c>
      <c r="E18" s="317"/>
      <c r="F18" s="314"/>
    </row>
    <row r="19" spans="1:6" ht="48.95" customHeight="1">
      <c r="A19" s="323">
        <v>38721</v>
      </c>
      <c r="B19" s="589" t="s">
        <v>835</v>
      </c>
      <c r="C19" s="591"/>
      <c r="D19" s="368">
        <v>30</v>
      </c>
      <c r="E19" s="362">
        <f>SUM(D21:D24)</f>
        <v>0</v>
      </c>
      <c r="F19" s="351"/>
    </row>
    <row r="20" spans="1:6">
      <c r="A20" s="322"/>
      <c r="B20" s="316" t="s">
        <v>834</v>
      </c>
      <c r="C20" s="349"/>
      <c r="D20" s="367" t="s">
        <v>672</v>
      </c>
      <c r="E20" s="350"/>
      <c r="F20" s="351"/>
    </row>
    <row r="21" spans="1:6">
      <c r="A21" s="322"/>
      <c r="B21" s="308"/>
      <c r="C21" s="319"/>
      <c r="D21" s="368">
        <v>0</v>
      </c>
      <c r="E21" s="350"/>
      <c r="F21" s="351"/>
    </row>
    <row r="22" spans="1:6">
      <c r="A22" s="322"/>
      <c r="B22" s="308"/>
      <c r="C22" s="319"/>
      <c r="D22" s="368">
        <v>0</v>
      </c>
      <c r="E22" s="350"/>
      <c r="F22" s="351"/>
    </row>
    <row r="23" spans="1:6">
      <c r="A23" s="322"/>
      <c r="B23" s="308"/>
      <c r="C23" s="319"/>
      <c r="D23" s="368">
        <v>0</v>
      </c>
      <c r="E23" s="350"/>
      <c r="F23" s="351"/>
    </row>
    <row r="24" spans="1:6">
      <c r="A24" s="322"/>
      <c r="B24" s="308"/>
      <c r="C24" s="319"/>
      <c r="D24" s="368">
        <v>0</v>
      </c>
      <c r="E24" s="350"/>
      <c r="F24" s="351"/>
    </row>
    <row r="25" spans="1:6" ht="45" customHeight="1">
      <c r="A25" s="312">
        <v>38722</v>
      </c>
      <c r="B25" s="589" t="s">
        <v>788</v>
      </c>
      <c r="C25" s="590"/>
      <c r="D25" s="367">
        <v>10</v>
      </c>
      <c r="E25" s="313">
        <f>SUM(D27:D30)</f>
        <v>0</v>
      </c>
      <c r="F25" s="314"/>
    </row>
    <row r="26" spans="1:6">
      <c r="A26" s="315"/>
      <c r="B26" s="316" t="s">
        <v>834</v>
      </c>
      <c r="C26" s="349"/>
      <c r="D26" s="367" t="s">
        <v>672</v>
      </c>
      <c r="E26" s="317"/>
      <c r="F26" s="314"/>
    </row>
    <row r="27" spans="1:6">
      <c r="A27" s="315"/>
      <c r="B27" s="316"/>
      <c r="C27" s="318"/>
      <c r="D27" s="367"/>
      <c r="E27" s="317"/>
      <c r="F27" s="314"/>
    </row>
    <row r="28" spans="1:6">
      <c r="A28" s="315"/>
      <c r="B28" s="316"/>
      <c r="C28" s="318"/>
      <c r="D28" s="367"/>
      <c r="E28" s="317"/>
      <c r="F28" s="314"/>
    </row>
    <row r="29" spans="1:6">
      <c r="A29" s="315"/>
      <c r="B29" s="316"/>
      <c r="C29" s="318"/>
      <c r="D29" s="367"/>
      <c r="E29" s="317"/>
      <c r="F29" s="314"/>
    </row>
    <row r="30" spans="1:6">
      <c r="A30" s="315"/>
      <c r="B30" s="316"/>
      <c r="C30" s="318"/>
      <c r="D30" s="367"/>
      <c r="E30" s="317"/>
      <c r="F30" s="314"/>
    </row>
    <row r="31" spans="1:6" ht="39.950000000000003" customHeight="1">
      <c r="A31" s="312">
        <v>38723</v>
      </c>
      <c r="B31" s="589" t="s">
        <v>836</v>
      </c>
      <c r="C31" s="591"/>
      <c r="D31" s="367">
        <v>8</v>
      </c>
      <c r="E31" s="313">
        <f>SUM(D33:D36)</f>
        <v>0</v>
      </c>
      <c r="F31" s="314"/>
    </row>
    <row r="32" spans="1:6">
      <c r="A32" s="315"/>
      <c r="B32" s="316" t="s">
        <v>834</v>
      </c>
      <c r="C32" s="349"/>
      <c r="D32" s="367" t="s">
        <v>672</v>
      </c>
      <c r="E32" s="317"/>
      <c r="F32" s="314"/>
    </row>
    <row r="33" spans="1:6">
      <c r="A33" s="315"/>
      <c r="B33" s="308"/>
      <c r="C33" s="319"/>
      <c r="D33" s="367"/>
      <c r="E33" s="317"/>
      <c r="F33" s="314"/>
    </row>
    <row r="34" spans="1:6">
      <c r="A34" s="315"/>
      <c r="B34" s="308"/>
      <c r="C34" s="319"/>
      <c r="D34" s="367"/>
      <c r="E34" s="317"/>
      <c r="F34" s="314"/>
    </row>
    <row r="35" spans="1:6">
      <c r="A35" s="315"/>
      <c r="B35" s="308"/>
      <c r="C35" s="319"/>
      <c r="D35" s="367"/>
      <c r="E35" s="317"/>
      <c r="F35" s="314"/>
    </row>
    <row r="36" spans="1:6">
      <c r="A36" s="315"/>
      <c r="B36" s="308"/>
      <c r="C36" s="319"/>
      <c r="D36" s="367"/>
      <c r="E36" s="317"/>
      <c r="F36" s="314"/>
    </row>
    <row r="37" spans="1:6" s="7" customFormat="1" ht="39" customHeight="1">
      <c r="A37" s="312">
        <v>38724</v>
      </c>
      <c r="B37" s="589" t="s">
        <v>789</v>
      </c>
      <c r="C37" s="590"/>
      <c r="D37" s="468">
        <v>10</v>
      </c>
      <c r="E37" s="313">
        <f>SUM(D39:D42)</f>
        <v>0</v>
      </c>
      <c r="F37" s="314"/>
    </row>
    <row r="38" spans="1:6" s="7" customFormat="1" ht="15">
      <c r="A38" s="315"/>
      <c r="B38" s="316" t="s">
        <v>834</v>
      </c>
      <c r="C38" s="349"/>
      <c r="D38" s="367" t="s">
        <v>672</v>
      </c>
      <c r="E38" s="317"/>
      <c r="F38" s="314"/>
    </row>
    <row r="39" spans="1:6" s="7" customFormat="1" ht="15">
      <c r="A39" s="315"/>
      <c r="B39" s="316"/>
      <c r="C39" s="318"/>
      <c r="D39" s="367"/>
      <c r="E39" s="317"/>
      <c r="F39" s="314"/>
    </row>
    <row r="40" spans="1:6" s="7" customFormat="1" ht="15">
      <c r="A40" s="315"/>
      <c r="B40" s="316"/>
      <c r="C40" s="318"/>
      <c r="D40" s="367"/>
      <c r="E40" s="317"/>
      <c r="F40" s="314"/>
    </row>
    <row r="41" spans="1:6" s="7" customFormat="1" ht="15">
      <c r="A41" s="315"/>
      <c r="B41" s="316"/>
      <c r="C41" s="318"/>
      <c r="D41" s="367"/>
      <c r="E41" s="317"/>
      <c r="F41" s="314"/>
    </row>
    <row r="42" spans="1:6" s="7" customFormat="1" ht="15">
      <c r="A42" s="315"/>
      <c r="B42" s="316"/>
      <c r="C42" s="318"/>
      <c r="D42" s="367"/>
      <c r="E42" s="317"/>
      <c r="F42" s="314"/>
    </row>
    <row r="43" spans="1:6" s="7" customFormat="1" ht="38.1" customHeight="1">
      <c r="A43" s="312">
        <v>38725</v>
      </c>
      <c r="B43" s="589" t="s">
        <v>790</v>
      </c>
      <c r="C43" s="590"/>
      <c r="D43" s="468">
        <v>8</v>
      </c>
      <c r="E43" s="313">
        <f>SUM(D45:D48)</f>
        <v>0</v>
      </c>
      <c r="F43" s="314"/>
    </row>
    <row r="44" spans="1:6" s="7" customFormat="1" ht="15">
      <c r="A44" s="315"/>
      <c r="B44" s="316" t="s">
        <v>834</v>
      </c>
      <c r="C44" s="349"/>
      <c r="D44" s="367" t="s">
        <v>672</v>
      </c>
      <c r="E44" s="317"/>
      <c r="F44" s="314"/>
    </row>
    <row r="45" spans="1:6" s="7" customFormat="1" ht="15">
      <c r="A45" s="315"/>
      <c r="B45" s="316"/>
      <c r="C45" s="318"/>
      <c r="D45" s="367"/>
      <c r="E45" s="317"/>
      <c r="F45" s="314"/>
    </row>
    <row r="46" spans="1:6" s="7" customFormat="1" ht="15">
      <c r="A46" s="315"/>
      <c r="B46" s="316"/>
      <c r="C46" s="318"/>
      <c r="D46" s="367"/>
      <c r="E46" s="317"/>
      <c r="F46" s="314"/>
    </row>
    <row r="47" spans="1:6" s="7" customFormat="1" ht="15">
      <c r="A47" s="315"/>
      <c r="B47" s="316"/>
      <c r="C47" s="318"/>
      <c r="D47" s="367"/>
      <c r="E47" s="317"/>
      <c r="F47" s="314"/>
    </row>
    <row r="48" spans="1:6" s="7" customFormat="1" ht="15">
      <c r="A48" s="315"/>
      <c r="B48" s="316"/>
      <c r="C48" s="318"/>
      <c r="D48" s="367"/>
      <c r="E48" s="317"/>
      <c r="F48" s="314"/>
    </row>
    <row r="49" spans="1:6" s="7" customFormat="1" ht="23.1" customHeight="1">
      <c r="A49" s="312">
        <v>38726</v>
      </c>
      <c r="B49" s="589" t="s">
        <v>791</v>
      </c>
      <c r="C49" s="590"/>
      <c r="D49" s="468">
        <v>5</v>
      </c>
      <c r="E49" s="313">
        <f>SUM(D51:D53)</f>
        <v>0</v>
      </c>
      <c r="F49" s="314"/>
    </row>
    <row r="50" spans="1:6" s="7" customFormat="1" ht="15">
      <c r="A50" s="321"/>
      <c r="B50" s="316" t="s">
        <v>834</v>
      </c>
      <c r="C50" s="349"/>
      <c r="D50" s="367" t="s">
        <v>672</v>
      </c>
      <c r="E50" s="317"/>
      <c r="F50" s="355"/>
    </row>
    <row r="51" spans="1:6" s="7" customFormat="1" ht="15">
      <c r="A51" s="321"/>
      <c r="B51" s="352"/>
      <c r="C51" s="353"/>
      <c r="D51" s="369"/>
      <c r="E51" s="354"/>
      <c r="F51" s="355"/>
    </row>
    <row r="52" spans="1:6" s="7" customFormat="1" ht="15">
      <c r="A52" s="321"/>
      <c r="B52" s="352"/>
      <c r="C52" s="353"/>
      <c r="D52" s="369"/>
      <c r="E52" s="354"/>
      <c r="F52" s="355"/>
    </row>
    <row r="53" spans="1:6" s="7" customFormat="1" ht="15">
      <c r="A53" s="321"/>
      <c r="B53" s="352"/>
      <c r="C53" s="353"/>
      <c r="D53" s="369"/>
      <c r="E53" s="354"/>
      <c r="F53" s="355"/>
    </row>
    <row r="54" spans="1:6" s="7" customFormat="1">
      <c r="A54" s="320" t="s">
        <v>36</v>
      </c>
      <c r="B54" s="595" t="s">
        <v>554</v>
      </c>
      <c r="C54" s="596"/>
      <c r="D54" s="467"/>
      <c r="E54" s="356"/>
      <c r="F54" s="357"/>
    </row>
    <row r="55" spans="1:6">
      <c r="A55" s="312">
        <v>38749</v>
      </c>
      <c r="B55" s="589" t="s">
        <v>792</v>
      </c>
      <c r="C55" s="590"/>
      <c r="D55" s="468">
        <v>45</v>
      </c>
      <c r="E55" s="313">
        <f>SUM(D57:D58)</f>
        <v>0</v>
      </c>
      <c r="F55" s="314"/>
    </row>
    <row r="56" spans="1:6">
      <c r="A56" s="315"/>
      <c r="B56" s="316" t="s">
        <v>837</v>
      </c>
      <c r="C56" s="318"/>
      <c r="D56" s="367" t="s">
        <v>672</v>
      </c>
      <c r="E56" s="317"/>
      <c r="F56" s="314"/>
    </row>
    <row r="57" spans="1:6">
      <c r="A57" s="315"/>
      <c r="B57" s="316"/>
      <c r="C57" s="318"/>
      <c r="D57" s="367"/>
      <c r="E57" s="317"/>
      <c r="F57" s="314"/>
    </row>
    <row r="58" spans="1:6">
      <c r="A58" s="315"/>
      <c r="B58" s="316"/>
      <c r="C58" s="318"/>
      <c r="D58" s="367"/>
      <c r="E58" s="317"/>
      <c r="F58" s="314"/>
    </row>
    <row r="59" spans="1:6" s="7" customFormat="1" ht="15">
      <c r="A59" s="312">
        <v>38750</v>
      </c>
      <c r="B59" s="589" t="s">
        <v>793</v>
      </c>
      <c r="C59" s="590"/>
      <c r="D59" s="367">
        <v>30</v>
      </c>
      <c r="E59" s="313">
        <f>SUM(D61:D62)</f>
        <v>0</v>
      </c>
      <c r="F59" s="314"/>
    </row>
    <row r="60" spans="1:6" s="7" customFormat="1" ht="15">
      <c r="A60" s="315"/>
      <c r="B60" s="316" t="s">
        <v>838</v>
      </c>
      <c r="C60" s="318"/>
      <c r="D60" s="367" t="s">
        <v>672</v>
      </c>
      <c r="E60" s="317"/>
      <c r="F60" s="314"/>
    </row>
    <row r="61" spans="1:6" s="7" customFormat="1" ht="15">
      <c r="A61" s="315"/>
      <c r="B61" s="316"/>
      <c r="C61" s="318"/>
      <c r="D61" s="367"/>
      <c r="E61" s="317"/>
      <c r="F61" s="314"/>
    </row>
    <row r="62" spans="1:6" s="7" customFormat="1" ht="15">
      <c r="A62" s="315"/>
      <c r="B62" s="316"/>
      <c r="C62" s="318"/>
      <c r="D62" s="367"/>
      <c r="E62" s="317"/>
      <c r="F62" s="314"/>
    </row>
    <row r="63" spans="1:6" s="7" customFormat="1" ht="15">
      <c r="A63" s="312">
        <v>38751</v>
      </c>
      <c r="B63" s="589" t="s">
        <v>794</v>
      </c>
      <c r="C63" s="590"/>
      <c r="D63" s="367">
        <v>25</v>
      </c>
      <c r="E63" s="313">
        <f>SUM(D65:D68)</f>
        <v>0</v>
      </c>
      <c r="F63" s="314"/>
    </row>
    <row r="64" spans="1:6" s="7" customFormat="1" ht="15">
      <c r="A64" s="315"/>
      <c r="B64" s="316" t="s">
        <v>837</v>
      </c>
      <c r="C64" s="318"/>
      <c r="D64" s="367" t="s">
        <v>672</v>
      </c>
      <c r="E64" s="317"/>
      <c r="F64" s="314"/>
    </row>
    <row r="65" spans="1:6" s="7" customFormat="1" ht="15">
      <c r="A65" s="315"/>
      <c r="B65" s="316"/>
      <c r="C65" s="318"/>
      <c r="D65" s="367"/>
      <c r="E65" s="317"/>
      <c r="F65" s="314"/>
    </row>
    <row r="66" spans="1:6" s="7" customFormat="1" ht="15">
      <c r="A66" s="315"/>
      <c r="B66" s="316"/>
      <c r="C66" s="318"/>
      <c r="D66" s="367"/>
      <c r="E66" s="317"/>
      <c r="F66" s="314"/>
    </row>
    <row r="67" spans="1:6" s="7" customFormat="1" ht="15">
      <c r="A67" s="315"/>
      <c r="B67" s="316"/>
      <c r="C67" s="318"/>
      <c r="D67" s="367"/>
      <c r="E67" s="317"/>
      <c r="F67" s="314"/>
    </row>
    <row r="68" spans="1:6" s="7" customFormat="1" ht="15">
      <c r="A68" s="315"/>
      <c r="B68" s="316"/>
      <c r="C68" s="318"/>
      <c r="D68" s="367"/>
      <c r="E68" s="317"/>
      <c r="F68" s="314"/>
    </row>
    <row r="69" spans="1:6" s="7" customFormat="1" ht="15">
      <c r="A69" s="312">
        <v>38752</v>
      </c>
      <c r="B69" s="589" t="s">
        <v>795</v>
      </c>
      <c r="C69" s="590"/>
      <c r="D69" s="367">
        <v>20</v>
      </c>
      <c r="E69" s="313">
        <f>SUM(D71:D73)</f>
        <v>0</v>
      </c>
      <c r="F69" s="314"/>
    </row>
    <row r="70" spans="1:6" s="7" customFormat="1" ht="15">
      <c r="A70" s="315"/>
      <c r="B70" s="316" t="s">
        <v>837</v>
      </c>
      <c r="C70" s="318"/>
      <c r="D70" s="367" t="s">
        <v>672</v>
      </c>
      <c r="E70" s="317"/>
      <c r="F70" s="314"/>
    </row>
    <row r="71" spans="1:6" s="7" customFormat="1" ht="15">
      <c r="A71" s="315"/>
      <c r="B71" s="316"/>
      <c r="C71" s="318"/>
      <c r="D71" s="367"/>
      <c r="E71" s="317"/>
      <c r="F71" s="314"/>
    </row>
    <row r="72" spans="1:6" s="7" customFormat="1" ht="15">
      <c r="A72" s="315"/>
      <c r="B72" s="316"/>
      <c r="C72" s="318"/>
      <c r="D72" s="367"/>
      <c r="E72" s="317"/>
      <c r="F72" s="314"/>
    </row>
    <row r="73" spans="1:6" s="7" customFormat="1" ht="15">
      <c r="A73" s="315"/>
      <c r="B73" s="316"/>
      <c r="C73" s="318"/>
      <c r="D73" s="367"/>
      <c r="E73" s="317"/>
      <c r="F73" s="314"/>
    </row>
    <row r="74" spans="1:6" s="7" customFormat="1" ht="15">
      <c r="A74" s="312">
        <v>38753</v>
      </c>
      <c r="B74" s="589" t="s">
        <v>796</v>
      </c>
      <c r="C74" s="590"/>
      <c r="D74" s="367">
        <v>15</v>
      </c>
      <c r="E74" s="313">
        <f>SUM(D76:D78)</f>
        <v>0</v>
      </c>
      <c r="F74" s="314"/>
    </row>
    <row r="75" spans="1:6" s="7" customFormat="1" ht="15">
      <c r="A75" s="315"/>
      <c r="B75" s="316" t="s">
        <v>837</v>
      </c>
      <c r="C75" s="318"/>
      <c r="D75" s="367" t="s">
        <v>672</v>
      </c>
      <c r="E75" s="317"/>
      <c r="F75" s="314"/>
    </row>
    <row r="76" spans="1:6" s="7" customFormat="1" ht="15">
      <c r="A76" s="315"/>
      <c r="B76" s="316"/>
      <c r="C76" s="318"/>
      <c r="D76" s="367"/>
      <c r="E76" s="317"/>
      <c r="F76" s="314"/>
    </row>
    <row r="77" spans="1:6" s="7" customFormat="1" ht="15">
      <c r="A77" s="315"/>
      <c r="B77" s="316"/>
      <c r="C77" s="318"/>
      <c r="D77" s="367"/>
      <c r="E77" s="317"/>
      <c r="F77" s="314"/>
    </row>
    <row r="78" spans="1:6" s="7" customFormat="1" ht="15">
      <c r="A78" s="315"/>
      <c r="B78" s="316"/>
      <c r="C78" s="318"/>
      <c r="D78" s="367"/>
      <c r="E78" s="317"/>
      <c r="F78" s="314"/>
    </row>
    <row r="79" spans="1:6">
      <c r="A79" s="312">
        <v>38754</v>
      </c>
      <c r="B79" s="589" t="s">
        <v>825</v>
      </c>
      <c r="C79" s="590"/>
      <c r="D79" s="367">
        <v>30</v>
      </c>
      <c r="E79" s="313">
        <f>SUM(D81:D84)</f>
        <v>0</v>
      </c>
      <c r="F79" s="314"/>
    </row>
    <row r="80" spans="1:6">
      <c r="A80" s="315"/>
      <c r="B80" s="316" t="s">
        <v>837</v>
      </c>
      <c r="C80" s="318"/>
      <c r="D80" s="367" t="s">
        <v>672</v>
      </c>
      <c r="E80" s="317"/>
      <c r="F80" s="314"/>
    </row>
    <row r="81" spans="1:6">
      <c r="A81" s="315"/>
      <c r="B81" s="316"/>
      <c r="C81" s="318"/>
      <c r="D81" s="367"/>
      <c r="E81" s="317"/>
      <c r="F81" s="314"/>
    </row>
    <row r="82" spans="1:6">
      <c r="A82" s="315"/>
      <c r="B82" s="316"/>
      <c r="C82" s="318"/>
      <c r="D82" s="367"/>
      <c r="E82" s="317"/>
      <c r="F82" s="314"/>
    </row>
    <row r="83" spans="1:6">
      <c r="A83" s="315"/>
      <c r="B83" s="316"/>
      <c r="C83" s="318"/>
      <c r="D83" s="367"/>
      <c r="E83" s="317"/>
      <c r="F83" s="314"/>
    </row>
    <row r="84" spans="1:6">
      <c r="A84" s="315"/>
      <c r="B84" s="316"/>
      <c r="C84" s="318"/>
      <c r="D84" s="367"/>
      <c r="E84" s="317"/>
      <c r="F84" s="314"/>
    </row>
    <row r="85" spans="1:6" s="7" customFormat="1" ht="27" customHeight="1">
      <c r="A85" s="312">
        <v>38755</v>
      </c>
      <c r="B85" s="589" t="s">
        <v>797</v>
      </c>
      <c r="C85" s="590"/>
      <c r="D85" s="367">
        <v>30</v>
      </c>
      <c r="E85" s="313">
        <f>SUM(D87:D90)</f>
        <v>0</v>
      </c>
      <c r="F85" s="314"/>
    </row>
    <row r="86" spans="1:6" s="7" customFormat="1" ht="15">
      <c r="A86" s="315"/>
      <c r="B86" s="316" t="s">
        <v>837</v>
      </c>
      <c r="C86" s="318"/>
      <c r="D86" s="367" t="s">
        <v>672</v>
      </c>
      <c r="E86" s="317"/>
      <c r="F86" s="314"/>
    </row>
    <row r="87" spans="1:6" s="7" customFormat="1" ht="15">
      <c r="A87" s="315"/>
      <c r="B87" s="316"/>
      <c r="C87" s="318"/>
      <c r="D87" s="367"/>
      <c r="E87" s="317"/>
      <c r="F87" s="314"/>
    </row>
    <row r="88" spans="1:6" s="7" customFormat="1" ht="15">
      <c r="A88" s="315"/>
      <c r="B88" s="316"/>
      <c r="C88" s="318"/>
      <c r="D88" s="367"/>
      <c r="E88" s="317"/>
      <c r="F88" s="314"/>
    </row>
    <row r="89" spans="1:6" s="7" customFormat="1" ht="15">
      <c r="A89" s="315"/>
      <c r="B89" s="316"/>
      <c r="C89" s="318"/>
      <c r="D89" s="367"/>
      <c r="E89" s="317"/>
      <c r="F89" s="314"/>
    </row>
    <row r="90" spans="1:6" s="7" customFormat="1" ht="15">
      <c r="A90" s="315"/>
      <c r="B90" s="316"/>
      <c r="C90" s="318"/>
      <c r="D90" s="367"/>
      <c r="E90" s="317"/>
      <c r="F90" s="314"/>
    </row>
    <row r="91" spans="1:6" s="7" customFormat="1" ht="27" customHeight="1">
      <c r="A91" s="312">
        <v>38756</v>
      </c>
      <c r="B91" s="589" t="s">
        <v>798</v>
      </c>
      <c r="C91" s="590"/>
      <c r="D91" s="367">
        <v>30</v>
      </c>
      <c r="E91" s="313">
        <f>SUM(D93:D96)</f>
        <v>0</v>
      </c>
      <c r="F91" s="314"/>
    </row>
    <row r="92" spans="1:6" s="7" customFormat="1" ht="15">
      <c r="A92" s="315"/>
      <c r="B92" s="316" t="s">
        <v>837</v>
      </c>
      <c r="C92" s="318"/>
      <c r="D92" s="367" t="s">
        <v>672</v>
      </c>
      <c r="E92" s="317"/>
      <c r="F92" s="314"/>
    </row>
    <row r="93" spans="1:6" s="7" customFormat="1" ht="15">
      <c r="A93" s="315"/>
      <c r="B93" s="316"/>
      <c r="C93" s="318"/>
      <c r="D93" s="367"/>
      <c r="E93" s="317"/>
      <c r="F93" s="314"/>
    </row>
    <row r="94" spans="1:6" s="7" customFormat="1" ht="15">
      <c r="A94" s="315"/>
      <c r="B94" s="316"/>
      <c r="C94" s="318"/>
      <c r="D94" s="367"/>
      <c r="E94" s="317"/>
      <c r="F94" s="314"/>
    </row>
    <row r="95" spans="1:6" s="7" customFormat="1" ht="15">
      <c r="A95" s="315"/>
      <c r="B95" s="316"/>
      <c r="C95" s="318"/>
      <c r="D95" s="367"/>
      <c r="E95" s="317"/>
      <c r="F95" s="314"/>
    </row>
    <row r="96" spans="1:6" s="7" customFormat="1" ht="15">
      <c r="A96" s="315"/>
      <c r="B96" s="316"/>
      <c r="C96" s="318"/>
      <c r="D96" s="367"/>
      <c r="E96" s="317"/>
      <c r="F96" s="314"/>
    </row>
    <row r="97" spans="1:6" s="7" customFormat="1" ht="29.1" customHeight="1">
      <c r="A97" s="312">
        <v>38757</v>
      </c>
      <c r="B97" s="589" t="s">
        <v>839</v>
      </c>
      <c r="C97" s="591"/>
      <c r="D97" s="367">
        <v>20</v>
      </c>
      <c r="E97" s="313">
        <f>SUM(D99:D102)</f>
        <v>0</v>
      </c>
      <c r="F97" s="314"/>
    </row>
    <row r="98" spans="1:6" s="7" customFormat="1" ht="15">
      <c r="A98" s="315"/>
      <c r="B98" s="308" t="s">
        <v>840</v>
      </c>
      <c r="C98" s="319"/>
      <c r="D98" s="367" t="s">
        <v>672</v>
      </c>
      <c r="E98" s="317"/>
      <c r="F98" s="314"/>
    </row>
    <row r="99" spans="1:6" s="7" customFormat="1" ht="15">
      <c r="A99" s="315"/>
      <c r="B99" s="308"/>
      <c r="C99" s="319"/>
      <c r="D99" s="367"/>
      <c r="E99" s="317"/>
      <c r="F99" s="314"/>
    </row>
    <row r="100" spans="1:6" s="7" customFormat="1" ht="15">
      <c r="A100" s="315"/>
      <c r="B100" s="308"/>
      <c r="C100" s="319"/>
      <c r="D100" s="367"/>
      <c r="E100" s="317"/>
      <c r="F100" s="314"/>
    </row>
    <row r="101" spans="1:6" s="7" customFormat="1" ht="15">
      <c r="A101" s="315"/>
      <c r="B101" s="308"/>
      <c r="C101" s="319"/>
      <c r="D101" s="367"/>
      <c r="E101" s="317"/>
      <c r="F101" s="314"/>
    </row>
    <row r="102" spans="1:6" s="7" customFormat="1" ht="15">
      <c r="A102" s="315"/>
      <c r="B102" s="308"/>
      <c r="C102" s="319"/>
      <c r="D102" s="367"/>
      <c r="E102" s="317"/>
      <c r="F102" s="314"/>
    </row>
    <row r="103" spans="1:6" s="7" customFormat="1">
      <c r="A103" s="311" t="s">
        <v>37</v>
      </c>
      <c r="B103" s="597" t="s">
        <v>42</v>
      </c>
      <c r="C103" s="598"/>
      <c r="D103" s="370"/>
      <c r="E103" s="309"/>
      <c r="F103" s="310"/>
    </row>
    <row r="104" spans="1:6">
      <c r="A104" s="312">
        <v>38777</v>
      </c>
      <c r="B104" s="589" t="s">
        <v>43</v>
      </c>
      <c r="C104" s="590"/>
      <c r="D104" s="367">
        <v>15</v>
      </c>
      <c r="E104" s="313">
        <f>SUM(D106:D107)</f>
        <v>0</v>
      </c>
      <c r="F104" s="314"/>
    </row>
    <row r="105" spans="1:6">
      <c r="A105" s="315"/>
      <c r="B105" s="316" t="s">
        <v>841</v>
      </c>
      <c r="C105" s="318"/>
      <c r="D105" s="367" t="s">
        <v>672</v>
      </c>
      <c r="E105" s="317"/>
      <c r="F105" s="314"/>
    </row>
    <row r="106" spans="1:6">
      <c r="A106" s="315"/>
      <c r="B106" s="316"/>
      <c r="C106" s="318"/>
      <c r="D106" s="367"/>
      <c r="E106" s="317"/>
      <c r="F106" s="314"/>
    </row>
    <row r="107" spans="1:6">
      <c r="A107" s="315"/>
      <c r="B107" s="316"/>
      <c r="C107" s="318"/>
      <c r="D107" s="367"/>
      <c r="E107" s="317"/>
      <c r="F107" s="314"/>
    </row>
    <row r="108" spans="1:6" s="7" customFormat="1" ht="15">
      <c r="A108" s="312">
        <v>38778</v>
      </c>
      <c r="B108" s="589" t="s">
        <v>44</v>
      </c>
      <c r="C108" s="590"/>
      <c r="D108" s="367">
        <v>5</v>
      </c>
      <c r="E108" s="313">
        <f>SUM(D110:D111)</f>
        <v>0</v>
      </c>
      <c r="F108" s="314"/>
    </row>
    <row r="109" spans="1:6" s="7" customFormat="1" ht="15">
      <c r="A109" s="315"/>
      <c r="B109" s="316" t="s">
        <v>841</v>
      </c>
      <c r="C109" s="318"/>
      <c r="D109" s="367" t="s">
        <v>672</v>
      </c>
      <c r="E109" s="317"/>
      <c r="F109" s="314"/>
    </row>
    <row r="110" spans="1:6" s="7" customFormat="1" ht="15">
      <c r="A110" s="315"/>
      <c r="B110" s="316"/>
      <c r="C110" s="318"/>
      <c r="D110" s="367"/>
      <c r="E110" s="317"/>
      <c r="F110" s="314"/>
    </row>
    <row r="111" spans="1:6" s="7" customFormat="1" ht="15">
      <c r="A111" s="315"/>
      <c r="B111" s="316"/>
      <c r="C111" s="318"/>
      <c r="D111" s="367"/>
      <c r="E111" s="317"/>
      <c r="F111" s="314"/>
    </row>
    <row r="112" spans="1:6" s="7" customFormat="1" ht="15">
      <c r="A112" s="312">
        <v>38779</v>
      </c>
      <c r="B112" s="589" t="s">
        <v>799</v>
      </c>
      <c r="C112" s="590"/>
      <c r="D112" s="367">
        <v>5</v>
      </c>
      <c r="E112" s="313">
        <f>SUM(D114:D115)</f>
        <v>0</v>
      </c>
      <c r="F112" s="314"/>
    </row>
    <row r="113" spans="1:6" s="7" customFormat="1" ht="15">
      <c r="A113" s="315"/>
      <c r="B113" s="316" t="s">
        <v>841</v>
      </c>
      <c r="C113" s="318"/>
      <c r="D113" s="367" t="s">
        <v>672</v>
      </c>
      <c r="E113" s="317"/>
      <c r="F113" s="314"/>
    </row>
    <row r="114" spans="1:6" s="7" customFormat="1" ht="15">
      <c r="A114" s="315"/>
      <c r="B114" s="316"/>
      <c r="C114" s="318"/>
      <c r="D114" s="367"/>
      <c r="E114" s="317"/>
      <c r="F114" s="314"/>
    </row>
    <row r="115" spans="1:6" s="7" customFormat="1" ht="15">
      <c r="A115" s="315"/>
      <c r="B115" s="316"/>
      <c r="C115" s="318"/>
      <c r="D115" s="367"/>
      <c r="E115" s="317"/>
      <c r="F115" s="314"/>
    </row>
    <row r="116" spans="1:6" s="7" customFormat="1" ht="15">
      <c r="A116" s="312">
        <v>38780</v>
      </c>
      <c r="B116" s="589" t="s">
        <v>800</v>
      </c>
      <c r="C116" s="590"/>
      <c r="D116" s="367">
        <v>3</v>
      </c>
      <c r="E116" s="313">
        <f>SUM(D118:D119)</f>
        <v>0</v>
      </c>
      <c r="F116" s="314"/>
    </row>
    <row r="117" spans="1:6" s="7" customFormat="1" ht="15">
      <c r="A117" s="315"/>
      <c r="B117" s="316" t="s">
        <v>841</v>
      </c>
      <c r="C117" s="318"/>
      <c r="D117" s="367" t="s">
        <v>672</v>
      </c>
      <c r="E117" s="317"/>
      <c r="F117" s="314"/>
    </row>
    <row r="118" spans="1:6" s="7" customFormat="1" ht="15">
      <c r="A118" s="315"/>
      <c r="B118" s="316"/>
      <c r="C118" s="318"/>
      <c r="D118" s="367"/>
      <c r="E118" s="317"/>
      <c r="F118" s="314"/>
    </row>
    <row r="119" spans="1:6" s="7" customFormat="1" ht="15">
      <c r="A119" s="315"/>
      <c r="B119" s="316"/>
      <c r="C119" s="318"/>
      <c r="D119" s="367"/>
      <c r="E119" s="317"/>
      <c r="F119" s="314"/>
    </row>
    <row r="120" spans="1:6" s="7" customFormat="1" ht="15">
      <c r="A120" s="312">
        <v>38781</v>
      </c>
      <c r="B120" s="589" t="s">
        <v>801</v>
      </c>
      <c r="C120" s="590"/>
      <c r="D120" s="367">
        <v>10</v>
      </c>
      <c r="E120" s="313">
        <f>SUM(D122:D123)</f>
        <v>0</v>
      </c>
      <c r="F120" s="314"/>
    </row>
    <row r="121" spans="1:6" s="7" customFormat="1" ht="15">
      <c r="A121" s="315"/>
      <c r="B121" s="316" t="s">
        <v>841</v>
      </c>
      <c r="C121" s="318"/>
      <c r="D121" s="367" t="s">
        <v>672</v>
      </c>
      <c r="E121" s="317"/>
      <c r="F121" s="314"/>
    </row>
    <row r="122" spans="1:6" s="7" customFormat="1" ht="15">
      <c r="A122" s="315"/>
      <c r="B122" s="316"/>
      <c r="C122" s="318"/>
      <c r="D122" s="367"/>
      <c r="E122" s="317"/>
      <c r="F122" s="314"/>
    </row>
    <row r="123" spans="1:6" s="7" customFormat="1" ht="15">
      <c r="A123" s="315"/>
      <c r="B123" s="316"/>
      <c r="C123" s="318"/>
      <c r="D123" s="367"/>
      <c r="E123" s="317"/>
      <c r="F123" s="314"/>
    </row>
    <row r="124" spans="1:6">
      <c r="A124" s="312">
        <v>38782</v>
      </c>
      <c r="B124" s="589" t="s">
        <v>802</v>
      </c>
      <c r="C124" s="590"/>
      <c r="D124" s="367">
        <v>20</v>
      </c>
      <c r="E124" s="313">
        <f>SUM(D126:D127)</f>
        <v>0</v>
      </c>
      <c r="F124" s="314"/>
    </row>
    <row r="125" spans="1:6">
      <c r="A125" s="315"/>
      <c r="B125" s="316" t="s">
        <v>841</v>
      </c>
      <c r="C125" s="318"/>
      <c r="D125" s="367" t="s">
        <v>672</v>
      </c>
      <c r="E125" s="317"/>
      <c r="F125" s="314"/>
    </row>
    <row r="126" spans="1:6">
      <c r="A126" s="315"/>
      <c r="B126" s="316"/>
      <c r="C126" s="318"/>
      <c r="D126" s="367"/>
      <c r="E126" s="317"/>
      <c r="F126" s="314"/>
    </row>
    <row r="127" spans="1:6">
      <c r="A127" s="315"/>
      <c r="B127" s="316"/>
      <c r="C127" s="318"/>
      <c r="D127" s="367"/>
      <c r="E127" s="317"/>
      <c r="F127" s="314"/>
    </row>
    <row r="128" spans="1:6" s="7" customFormat="1" ht="15">
      <c r="A128" s="312">
        <v>38783</v>
      </c>
      <c r="B128" s="589" t="s">
        <v>803</v>
      </c>
      <c r="C128" s="590"/>
      <c r="D128" s="367">
        <v>10</v>
      </c>
      <c r="E128" s="313">
        <f>SUM(D130:D132)</f>
        <v>0</v>
      </c>
      <c r="F128" s="314"/>
    </row>
    <row r="129" spans="1:6" s="7" customFormat="1" ht="15">
      <c r="A129" s="315"/>
      <c r="B129" s="316" t="s">
        <v>841</v>
      </c>
      <c r="C129" s="318"/>
      <c r="D129" s="367" t="s">
        <v>672</v>
      </c>
      <c r="E129" s="317"/>
      <c r="F129" s="314"/>
    </row>
    <row r="130" spans="1:6" s="7" customFormat="1" ht="15">
      <c r="A130" s="315"/>
      <c r="B130" s="316"/>
      <c r="C130" s="318"/>
      <c r="D130" s="367"/>
      <c r="E130" s="317"/>
      <c r="F130" s="314"/>
    </row>
    <row r="131" spans="1:6" s="7" customFormat="1" ht="15">
      <c r="A131" s="315"/>
      <c r="B131" s="316"/>
      <c r="C131" s="318"/>
      <c r="D131" s="367"/>
      <c r="E131" s="317"/>
      <c r="F131" s="314"/>
    </row>
    <row r="132" spans="1:6" s="7" customFormat="1" ht="15">
      <c r="A132" s="315"/>
      <c r="B132" s="316"/>
      <c r="C132" s="318"/>
      <c r="D132" s="367"/>
      <c r="E132" s="317"/>
      <c r="F132" s="314"/>
    </row>
    <row r="133" spans="1:6" s="7" customFormat="1" ht="15">
      <c r="A133" s="312">
        <v>38784</v>
      </c>
      <c r="B133" s="589" t="s">
        <v>601</v>
      </c>
      <c r="C133" s="590"/>
      <c r="D133" s="367">
        <v>10</v>
      </c>
      <c r="E133" s="313">
        <f>SUM(D135:D137)</f>
        <v>0</v>
      </c>
      <c r="F133" s="314"/>
    </row>
    <row r="134" spans="1:6" s="7" customFormat="1" ht="15">
      <c r="A134" s="315"/>
      <c r="B134" s="316" t="s">
        <v>842</v>
      </c>
      <c r="C134" s="318"/>
      <c r="D134" s="367" t="s">
        <v>672</v>
      </c>
      <c r="E134" s="317"/>
      <c r="F134" s="314"/>
    </row>
    <row r="135" spans="1:6" s="7" customFormat="1" ht="15">
      <c r="A135" s="315"/>
      <c r="B135" s="316"/>
      <c r="C135" s="318"/>
      <c r="D135" s="367"/>
      <c r="E135" s="317"/>
      <c r="F135" s="314"/>
    </row>
    <row r="136" spans="1:6" s="7" customFormat="1" ht="15">
      <c r="A136" s="315"/>
      <c r="B136" s="316"/>
      <c r="C136" s="318"/>
      <c r="D136" s="367"/>
      <c r="E136" s="317"/>
      <c r="F136" s="314"/>
    </row>
    <row r="137" spans="1:6" s="7" customFormat="1" ht="15">
      <c r="A137" s="315"/>
      <c r="B137" s="316"/>
      <c r="C137" s="318"/>
      <c r="D137" s="367"/>
      <c r="E137" s="317"/>
      <c r="F137" s="314"/>
    </row>
    <row r="138" spans="1:6" s="7" customFormat="1" ht="15">
      <c r="A138" s="312">
        <v>38785</v>
      </c>
      <c r="B138" s="589" t="s">
        <v>602</v>
      </c>
      <c r="C138" s="590"/>
      <c r="D138" s="367">
        <v>5</v>
      </c>
      <c r="E138" s="313">
        <f>SUM(D140:D142)</f>
        <v>0</v>
      </c>
      <c r="F138" s="314"/>
    </row>
    <row r="139" spans="1:6" s="7" customFormat="1" ht="15">
      <c r="A139" s="315"/>
      <c r="B139" s="316" t="s">
        <v>843</v>
      </c>
      <c r="C139" s="318"/>
      <c r="D139" s="367" t="s">
        <v>672</v>
      </c>
      <c r="E139" s="317"/>
      <c r="F139" s="314"/>
    </row>
    <row r="140" spans="1:6" s="7" customFormat="1" ht="15">
      <c r="A140" s="315"/>
      <c r="B140" s="316"/>
      <c r="C140" s="318"/>
      <c r="D140" s="367"/>
      <c r="E140" s="317"/>
      <c r="F140" s="314"/>
    </row>
    <row r="141" spans="1:6" s="7" customFormat="1" ht="15">
      <c r="A141" s="315"/>
      <c r="B141" s="316"/>
      <c r="C141" s="318"/>
      <c r="D141" s="367"/>
      <c r="E141" s="317"/>
      <c r="F141" s="314"/>
    </row>
    <row r="142" spans="1:6" s="7" customFormat="1" ht="15">
      <c r="A142" s="315"/>
      <c r="B142" s="316"/>
      <c r="C142" s="318"/>
      <c r="D142" s="367"/>
      <c r="E142" s="317"/>
      <c r="F142" s="314"/>
    </row>
    <row r="143" spans="1:6" s="7" customFormat="1">
      <c r="A143" s="311" t="s">
        <v>38</v>
      </c>
      <c r="B143" s="597" t="s">
        <v>555</v>
      </c>
      <c r="C143" s="598"/>
      <c r="D143" s="370"/>
      <c r="E143" s="309"/>
      <c r="F143" s="310"/>
    </row>
    <row r="144" spans="1:6">
      <c r="A144" s="312">
        <v>38808</v>
      </c>
      <c r="B144" s="589" t="s">
        <v>45</v>
      </c>
      <c r="C144" s="590"/>
      <c r="D144" s="367">
        <v>2</v>
      </c>
      <c r="E144" s="313">
        <f>SUM(D146:D148)</f>
        <v>0</v>
      </c>
      <c r="F144" s="314"/>
    </row>
    <row r="145" spans="1:6">
      <c r="A145" s="315"/>
      <c r="B145" s="316" t="s">
        <v>844</v>
      </c>
      <c r="C145" s="318"/>
      <c r="D145" s="367" t="s">
        <v>672</v>
      </c>
      <c r="E145" s="317"/>
      <c r="F145" s="314"/>
    </row>
    <row r="146" spans="1:6">
      <c r="A146" s="315"/>
      <c r="B146" s="316"/>
      <c r="C146" s="318"/>
      <c r="D146" s="367"/>
      <c r="E146" s="317"/>
      <c r="F146" s="314"/>
    </row>
    <row r="147" spans="1:6">
      <c r="A147" s="315"/>
      <c r="B147" s="316"/>
      <c r="C147" s="318"/>
      <c r="D147" s="367"/>
      <c r="E147" s="317"/>
      <c r="F147" s="314"/>
    </row>
    <row r="148" spans="1:6">
      <c r="A148" s="315"/>
      <c r="B148" s="316"/>
      <c r="C148" s="318"/>
      <c r="D148" s="367"/>
      <c r="E148" s="317"/>
      <c r="F148" s="314"/>
    </row>
    <row r="149" spans="1:6" ht="32.1" customHeight="1">
      <c r="A149" s="312">
        <v>38809</v>
      </c>
      <c r="B149" s="589" t="s">
        <v>804</v>
      </c>
      <c r="C149" s="590"/>
      <c r="D149" s="367">
        <v>1</v>
      </c>
      <c r="E149" s="313">
        <f>SUM(D151:D154)</f>
        <v>0</v>
      </c>
      <c r="F149" s="314"/>
    </row>
    <row r="150" spans="1:6">
      <c r="A150" s="315"/>
      <c r="B150" s="316" t="s">
        <v>845</v>
      </c>
      <c r="C150" s="318"/>
      <c r="D150" s="367" t="s">
        <v>672</v>
      </c>
      <c r="E150" s="317"/>
      <c r="F150" s="314"/>
    </row>
    <row r="151" spans="1:6">
      <c r="A151" s="315"/>
      <c r="B151" s="316"/>
      <c r="C151" s="318"/>
      <c r="D151" s="367">
        <v>0</v>
      </c>
      <c r="E151" s="317"/>
      <c r="F151" s="314"/>
    </row>
    <row r="152" spans="1:6">
      <c r="A152" s="315"/>
      <c r="B152" s="316"/>
      <c r="C152" s="318"/>
      <c r="D152" s="367">
        <v>0</v>
      </c>
      <c r="E152" s="317"/>
      <c r="F152" s="314"/>
    </row>
    <row r="153" spans="1:6">
      <c r="A153" s="315"/>
      <c r="B153" s="316"/>
      <c r="C153" s="318"/>
      <c r="D153" s="367">
        <v>0</v>
      </c>
      <c r="E153" s="317"/>
      <c r="F153" s="314"/>
    </row>
    <row r="154" spans="1:6">
      <c r="A154" s="315"/>
      <c r="B154" s="316"/>
      <c r="C154" s="318"/>
      <c r="D154" s="367">
        <v>0</v>
      </c>
      <c r="E154" s="317"/>
      <c r="F154" s="314"/>
    </row>
    <row r="155" spans="1:6">
      <c r="A155" s="311" t="s">
        <v>39</v>
      </c>
      <c r="B155" s="597" t="s">
        <v>557</v>
      </c>
      <c r="C155" s="598"/>
      <c r="D155" s="370"/>
      <c r="E155" s="309"/>
      <c r="F155" s="310"/>
    </row>
    <row r="156" spans="1:6" s="7" customFormat="1" ht="15">
      <c r="A156" s="315">
        <v>38838</v>
      </c>
      <c r="B156" s="599" t="s">
        <v>805</v>
      </c>
      <c r="C156" s="600"/>
      <c r="D156" s="367">
        <v>25</v>
      </c>
      <c r="E156" s="317"/>
      <c r="F156" s="314"/>
    </row>
    <row r="157" spans="1:6" s="7" customFormat="1" ht="15">
      <c r="A157" s="315">
        <v>38839</v>
      </c>
      <c r="B157" s="599" t="s">
        <v>806</v>
      </c>
      <c r="C157" s="600"/>
      <c r="D157" s="367">
        <v>25</v>
      </c>
      <c r="E157" s="317"/>
      <c r="F157" s="314"/>
    </row>
    <row r="158" spans="1:6" s="7" customFormat="1" ht="15">
      <c r="A158" s="315">
        <v>38840</v>
      </c>
      <c r="B158" s="599" t="s">
        <v>807</v>
      </c>
      <c r="C158" s="600"/>
      <c r="D158" s="367">
        <v>18</v>
      </c>
      <c r="E158" s="317"/>
      <c r="F158" s="314"/>
    </row>
    <row r="159" spans="1:6" s="7" customFormat="1" ht="15">
      <c r="A159" s="315">
        <v>38841</v>
      </c>
      <c r="B159" s="599" t="s">
        <v>808</v>
      </c>
      <c r="C159" s="600"/>
      <c r="D159" s="367">
        <v>12</v>
      </c>
      <c r="E159" s="317"/>
      <c r="F159" s="314"/>
    </row>
    <row r="160" spans="1:6">
      <c r="A160" s="315">
        <v>38842</v>
      </c>
      <c r="B160" s="599" t="s">
        <v>809</v>
      </c>
      <c r="C160" s="600"/>
      <c r="D160" s="367">
        <v>12</v>
      </c>
      <c r="E160" s="317"/>
      <c r="F160" s="314"/>
    </row>
    <row r="161" spans="1:6" s="7" customFormat="1" ht="15">
      <c r="A161" s="315">
        <v>38843</v>
      </c>
      <c r="B161" s="599" t="s">
        <v>810</v>
      </c>
      <c r="C161" s="600"/>
      <c r="D161" s="367">
        <v>12</v>
      </c>
      <c r="E161" s="317"/>
      <c r="F161" s="314"/>
    </row>
    <row r="162" spans="1:6" s="7" customFormat="1" ht="15">
      <c r="A162" s="315">
        <v>38844</v>
      </c>
      <c r="B162" s="599" t="s">
        <v>558</v>
      </c>
      <c r="C162" s="600"/>
      <c r="D162" s="367">
        <v>20</v>
      </c>
      <c r="E162" s="317"/>
      <c r="F162" s="314"/>
    </row>
    <row r="163" spans="1:6" s="7" customFormat="1" ht="15">
      <c r="A163" s="315">
        <v>38845</v>
      </c>
      <c r="B163" s="599" t="s">
        <v>559</v>
      </c>
      <c r="C163" s="600"/>
      <c r="D163" s="367">
        <v>10</v>
      </c>
      <c r="E163" s="317"/>
      <c r="F163" s="314"/>
    </row>
    <row r="164" spans="1:6" s="7" customFormat="1" ht="15">
      <c r="A164" s="315">
        <v>38846</v>
      </c>
      <c r="B164" s="599" t="s">
        <v>560</v>
      </c>
      <c r="C164" s="600"/>
      <c r="D164" s="367">
        <v>15</v>
      </c>
      <c r="E164" s="317"/>
      <c r="F164" s="314"/>
    </row>
    <row r="165" spans="1:6">
      <c r="A165" s="311" t="s">
        <v>40</v>
      </c>
      <c r="B165" s="597" t="s">
        <v>561</v>
      </c>
      <c r="C165" s="598"/>
      <c r="D165" s="370"/>
      <c r="E165" s="309"/>
      <c r="F165" s="310"/>
    </row>
    <row r="166" spans="1:6">
      <c r="A166" s="322">
        <v>38869</v>
      </c>
      <c r="B166" s="601" t="s">
        <v>826</v>
      </c>
      <c r="C166" s="602"/>
      <c r="D166" s="368">
        <v>25</v>
      </c>
      <c r="E166" s="350"/>
      <c r="F166" s="351"/>
    </row>
    <row r="167" spans="1:6">
      <c r="A167" s="322">
        <v>38870</v>
      </c>
      <c r="B167" s="601" t="s">
        <v>827</v>
      </c>
      <c r="C167" s="602"/>
      <c r="D167" s="368">
        <v>15</v>
      </c>
      <c r="E167" s="350"/>
      <c r="F167" s="351"/>
    </row>
    <row r="168" spans="1:6" s="7" customFormat="1" ht="15">
      <c r="A168" s="315">
        <v>38871</v>
      </c>
      <c r="B168" s="601" t="s">
        <v>828</v>
      </c>
      <c r="C168" s="602"/>
      <c r="D168" s="367">
        <v>25</v>
      </c>
      <c r="E168" s="317"/>
      <c r="F168" s="314"/>
    </row>
    <row r="169" spans="1:6" s="7" customFormat="1" ht="15">
      <c r="A169" s="315">
        <v>38872</v>
      </c>
      <c r="B169" s="599" t="s">
        <v>562</v>
      </c>
      <c r="C169" s="600"/>
      <c r="D169" s="367">
        <v>15</v>
      </c>
      <c r="E169" s="317"/>
      <c r="F169" s="314"/>
    </row>
    <row r="170" spans="1:6">
      <c r="A170" s="315">
        <v>38873</v>
      </c>
      <c r="B170" s="601" t="s">
        <v>829</v>
      </c>
      <c r="C170" s="602"/>
      <c r="D170" s="367">
        <v>10</v>
      </c>
      <c r="E170" s="317"/>
      <c r="F170" s="314"/>
    </row>
    <row r="171" spans="1:6" s="7" customFormat="1" ht="15">
      <c r="A171" s="321">
        <v>38874</v>
      </c>
      <c r="B171" s="603" t="s">
        <v>564</v>
      </c>
      <c r="C171" s="604"/>
      <c r="D171" s="369">
        <v>20</v>
      </c>
      <c r="E171" s="354"/>
      <c r="F171" s="355"/>
    </row>
    <row r="172" spans="1:6" s="7" customFormat="1" ht="15">
      <c r="A172" s="315">
        <v>38875</v>
      </c>
      <c r="B172" s="599" t="s">
        <v>565</v>
      </c>
      <c r="C172" s="600"/>
      <c r="D172" s="367">
        <v>15</v>
      </c>
      <c r="E172" s="317"/>
      <c r="F172" s="314"/>
    </row>
    <row r="173" spans="1:6" s="7" customFormat="1" ht="15">
      <c r="A173" s="315">
        <v>38876</v>
      </c>
      <c r="B173" s="599" t="s">
        <v>566</v>
      </c>
      <c r="C173" s="600"/>
      <c r="D173" s="367">
        <v>10</v>
      </c>
      <c r="E173" s="317"/>
      <c r="F173" s="314"/>
    </row>
    <row r="174" spans="1:6" s="7" customFormat="1" ht="15">
      <c r="A174" s="315">
        <v>38877</v>
      </c>
      <c r="B174" s="599" t="s">
        <v>567</v>
      </c>
      <c r="C174" s="600"/>
      <c r="D174" s="367">
        <v>25</v>
      </c>
      <c r="E174" s="317"/>
      <c r="F174" s="314"/>
    </row>
    <row r="175" spans="1:6">
      <c r="A175" s="315">
        <v>38878</v>
      </c>
      <c r="B175" s="601" t="s">
        <v>830</v>
      </c>
      <c r="C175" s="602"/>
      <c r="D175" s="367">
        <v>25</v>
      </c>
      <c r="E175" s="317"/>
      <c r="F175" s="314"/>
    </row>
    <row r="176" spans="1:6" s="7" customFormat="1" ht="15">
      <c r="A176" s="315">
        <v>38879</v>
      </c>
      <c r="B176" s="599" t="s">
        <v>568</v>
      </c>
      <c r="C176" s="600"/>
      <c r="D176" s="367">
        <v>20</v>
      </c>
      <c r="E176" s="317"/>
      <c r="F176" s="314"/>
    </row>
    <row r="177" spans="1:6" s="7" customFormat="1">
      <c r="A177" s="311" t="s">
        <v>556</v>
      </c>
      <c r="B177" s="597" t="s">
        <v>811</v>
      </c>
      <c r="C177" s="598"/>
      <c r="D177" s="370"/>
      <c r="E177" s="309"/>
      <c r="F177" s="310"/>
    </row>
    <row r="178" spans="1:6" s="7" customFormat="1" ht="15">
      <c r="A178" s="312">
        <v>38899</v>
      </c>
      <c r="B178" s="589" t="s">
        <v>219</v>
      </c>
      <c r="C178" s="590"/>
      <c r="D178" s="367">
        <v>30</v>
      </c>
      <c r="E178" s="313">
        <f>SUM(D180:D182)</f>
        <v>0</v>
      </c>
      <c r="F178" s="314"/>
    </row>
    <row r="179" spans="1:6" s="7" customFormat="1" ht="15">
      <c r="A179" s="315"/>
      <c r="B179" s="316" t="s">
        <v>846</v>
      </c>
      <c r="C179" s="318"/>
      <c r="D179" s="367" t="s">
        <v>672</v>
      </c>
      <c r="E179" s="317"/>
      <c r="F179" s="314"/>
    </row>
    <row r="180" spans="1:6" s="7" customFormat="1" ht="15">
      <c r="A180" s="315"/>
      <c r="B180" s="316"/>
      <c r="C180" s="318"/>
      <c r="D180" s="367"/>
      <c r="E180" s="317"/>
      <c r="F180" s="314"/>
    </row>
    <row r="181" spans="1:6" s="7" customFormat="1" ht="15">
      <c r="A181" s="315"/>
      <c r="B181" s="316"/>
      <c r="C181" s="318"/>
      <c r="D181" s="367"/>
      <c r="E181" s="317"/>
      <c r="F181" s="314"/>
    </row>
    <row r="182" spans="1:6" s="7" customFormat="1" ht="15">
      <c r="A182" s="315"/>
      <c r="B182" s="316"/>
      <c r="C182" s="318"/>
      <c r="D182" s="367"/>
      <c r="E182" s="317"/>
      <c r="F182" s="314"/>
    </row>
    <row r="183" spans="1:6" s="7" customFormat="1" ht="15">
      <c r="A183" s="312">
        <v>38900</v>
      </c>
      <c r="B183" s="589" t="s">
        <v>848</v>
      </c>
      <c r="C183" s="591"/>
      <c r="D183" s="367">
        <v>15</v>
      </c>
      <c r="E183" s="313">
        <f>SUM(D185:D187)</f>
        <v>0</v>
      </c>
      <c r="F183" s="314"/>
    </row>
    <row r="184" spans="1:6" s="7" customFormat="1" ht="15">
      <c r="A184" s="315"/>
      <c r="B184" s="316" t="s">
        <v>846</v>
      </c>
      <c r="C184" s="318"/>
      <c r="D184" s="367" t="s">
        <v>672</v>
      </c>
      <c r="E184" s="317"/>
      <c r="F184" s="314"/>
    </row>
    <row r="185" spans="1:6" s="7" customFormat="1" ht="15">
      <c r="A185" s="315"/>
      <c r="B185" s="308"/>
      <c r="C185" s="319"/>
      <c r="D185" s="367"/>
      <c r="E185" s="317"/>
      <c r="F185" s="314"/>
    </row>
    <row r="186" spans="1:6" s="7" customFormat="1" ht="15">
      <c r="A186" s="315"/>
      <c r="B186" s="308"/>
      <c r="C186" s="319"/>
      <c r="D186" s="367"/>
      <c r="E186" s="317"/>
      <c r="F186" s="314"/>
    </row>
    <row r="187" spans="1:6" s="7" customFormat="1" ht="15">
      <c r="A187" s="315"/>
      <c r="B187" s="308"/>
      <c r="C187" s="319"/>
      <c r="D187" s="367"/>
      <c r="E187" s="317"/>
      <c r="F187" s="314"/>
    </row>
    <row r="188" spans="1:6">
      <c r="A188" s="312">
        <v>38901</v>
      </c>
      <c r="B188" s="589" t="s">
        <v>847</v>
      </c>
      <c r="C188" s="591"/>
      <c r="D188" s="468">
        <v>5</v>
      </c>
      <c r="E188" s="313">
        <f>SUM(D190:D192)</f>
        <v>0</v>
      </c>
      <c r="F188" s="314"/>
    </row>
    <row r="189" spans="1:6">
      <c r="A189" s="315"/>
      <c r="B189" s="316" t="s">
        <v>846</v>
      </c>
      <c r="C189" s="318"/>
      <c r="D189" s="367" t="s">
        <v>672</v>
      </c>
      <c r="E189" s="317"/>
      <c r="F189" s="314"/>
    </row>
    <row r="190" spans="1:6">
      <c r="A190" s="315"/>
      <c r="B190" s="308"/>
      <c r="C190" s="319"/>
      <c r="D190" s="367"/>
      <c r="E190" s="317"/>
      <c r="F190" s="314"/>
    </row>
    <row r="191" spans="1:6">
      <c r="A191" s="315"/>
      <c r="B191" s="308"/>
      <c r="C191" s="319"/>
      <c r="D191" s="367"/>
      <c r="E191" s="317"/>
      <c r="F191" s="314"/>
    </row>
    <row r="192" spans="1:6">
      <c r="A192" s="315"/>
      <c r="B192" s="308"/>
      <c r="C192" s="319"/>
      <c r="D192" s="367"/>
      <c r="E192" s="317"/>
      <c r="F192" s="314"/>
    </row>
    <row r="193" spans="1:6" s="7" customFormat="1" ht="15">
      <c r="A193" s="312">
        <v>38902</v>
      </c>
      <c r="B193" s="589" t="s">
        <v>849</v>
      </c>
      <c r="C193" s="591"/>
      <c r="D193" s="468">
        <v>20</v>
      </c>
      <c r="E193" s="313">
        <f>SUM(D195:D197)</f>
        <v>0</v>
      </c>
      <c r="F193" s="314"/>
    </row>
    <row r="194" spans="1:6" s="7" customFormat="1" ht="15">
      <c r="A194" s="315"/>
      <c r="B194" s="316" t="s">
        <v>846</v>
      </c>
      <c r="C194" s="318"/>
      <c r="D194" s="367" t="s">
        <v>672</v>
      </c>
      <c r="E194" s="317"/>
      <c r="F194" s="314"/>
    </row>
    <row r="195" spans="1:6" s="7" customFormat="1" ht="15">
      <c r="A195" s="315"/>
      <c r="B195" s="308"/>
      <c r="C195" s="319"/>
      <c r="D195" s="367"/>
      <c r="E195" s="317"/>
      <c r="F195" s="314"/>
    </row>
    <row r="196" spans="1:6" s="7" customFormat="1" ht="15">
      <c r="A196" s="315"/>
      <c r="B196" s="308"/>
      <c r="C196" s="319"/>
      <c r="D196" s="367"/>
      <c r="E196" s="317"/>
      <c r="F196" s="314"/>
    </row>
    <row r="197" spans="1:6" s="7" customFormat="1" ht="15">
      <c r="A197" s="315"/>
      <c r="B197" s="308"/>
      <c r="C197" s="319"/>
      <c r="D197" s="367"/>
      <c r="E197" s="317"/>
      <c r="F197" s="314"/>
    </row>
    <row r="198" spans="1:6" s="7" customFormat="1" ht="15">
      <c r="A198" s="312">
        <v>38903</v>
      </c>
      <c r="B198" s="589" t="s">
        <v>850</v>
      </c>
      <c r="C198" s="591"/>
      <c r="D198" s="468">
        <v>10</v>
      </c>
      <c r="E198" s="313">
        <f>SUM(D200:D201)</f>
        <v>0</v>
      </c>
      <c r="F198" s="314"/>
    </row>
    <row r="199" spans="1:6" s="7" customFormat="1" ht="15">
      <c r="A199" s="315"/>
      <c r="B199" s="316" t="s">
        <v>846</v>
      </c>
      <c r="C199" s="318"/>
      <c r="D199" s="367" t="s">
        <v>672</v>
      </c>
      <c r="E199" s="317"/>
      <c r="F199" s="314"/>
    </row>
    <row r="200" spans="1:6" s="7" customFormat="1" ht="15">
      <c r="A200" s="315"/>
      <c r="B200" s="308"/>
      <c r="C200" s="319"/>
      <c r="D200" s="367"/>
      <c r="E200" s="317"/>
      <c r="F200" s="314"/>
    </row>
    <row r="201" spans="1:6" s="7" customFormat="1" ht="15">
      <c r="A201" s="315"/>
      <c r="B201" s="308"/>
      <c r="C201" s="319"/>
      <c r="D201" s="367"/>
      <c r="E201" s="317"/>
      <c r="F201" s="314"/>
    </row>
    <row r="202" spans="1:6" s="7" customFormat="1" ht="15">
      <c r="A202" s="312">
        <v>38904</v>
      </c>
      <c r="B202" s="589" t="s">
        <v>851</v>
      </c>
      <c r="C202" s="591"/>
      <c r="D202" s="468">
        <v>4</v>
      </c>
      <c r="E202" s="313">
        <f>SUM(D204:D205)</f>
        <v>0</v>
      </c>
      <c r="F202" s="314"/>
    </row>
    <row r="203" spans="1:6" s="7" customFormat="1" ht="15">
      <c r="A203" s="315"/>
      <c r="B203" s="316" t="s">
        <v>846</v>
      </c>
      <c r="C203" s="318"/>
      <c r="D203" s="367" t="s">
        <v>672</v>
      </c>
      <c r="E203" s="317"/>
      <c r="F203" s="314"/>
    </row>
    <row r="204" spans="1:6" s="7" customFormat="1" ht="15">
      <c r="A204" s="315"/>
      <c r="B204" s="308"/>
      <c r="C204" s="319"/>
      <c r="D204" s="367"/>
      <c r="E204" s="317"/>
      <c r="F204" s="314"/>
    </row>
    <row r="205" spans="1:6" s="7" customFormat="1" ht="15">
      <c r="A205" s="315"/>
      <c r="B205" s="308"/>
      <c r="C205" s="319"/>
      <c r="D205" s="367"/>
      <c r="E205" s="317"/>
      <c r="F205" s="314"/>
    </row>
    <row r="206" spans="1:6" s="7" customFormat="1" ht="15">
      <c r="A206" s="312">
        <v>38905</v>
      </c>
      <c r="B206" s="589" t="s">
        <v>852</v>
      </c>
      <c r="C206" s="590"/>
      <c r="D206" s="468">
        <v>15</v>
      </c>
      <c r="E206" s="313">
        <f>SUM(D208:D209)</f>
        <v>0</v>
      </c>
      <c r="F206" s="314"/>
    </row>
    <row r="207" spans="1:6" s="7" customFormat="1" ht="15">
      <c r="A207" s="315"/>
      <c r="B207" s="316" t="s">
        <v>846</v>
      </c>
      <c r="C207" s="318"/>
      <c r="D207" s="367" t="s">
        <v>672</v>
      </c>
      <c r="E207" s="317"/>
      <c r="F207" s="314"/>
    </row>
    <row r="208" spans="1:6" s="7" customFormat="1" ht="15">
      <c r="A208" s="315"/>
      <c r="B208" s="316"/>
      <c r="C208" s="318"/>
      <c r="D208" s="367"/>
      <c r="E208" s="317"/>
      <c r="F208" s="314"/>
    </row>
    <row r="209" spans="1:6" s="7" customFormat="1" ht="15">
      <c r="A209" s="315"/>
      <c r="B209" s="316"/>
      <c r="C209" s="318"/>
      <c r="D209" s="367"/>
      <c r="E209" s="317"/>
      <c r="F209" s="314"/>
    </row>
    <row r="210" spans="1:6">
      <c r="A210" s="312">
        <v>38906</v>
      </c>
      <c r="B210" s="589" t="s">
        <v>220</v>
      </c>
      <c r="C210" s="590"/>
      <c r="D210" s="468">
        <v>8</v>
      </c>
      <c r="E210" s="313">
        <f>SUM(D212:D213)</f>
        <v>0</v>
      </c>
      <c r="F210" s="314"/>
    </row>
    <row r="211" spans="1:6">
      <c r="A211" s="315"/>
      <c r="B211" s="316" t="s">
        <v>846</v>
      </c>
      <c r="C211" s="318"/>
      <c r="D211" s="367" t="s">
        <v>672</v>
      </c>
      <c r="E211" s="317"/>
      <c r="F211" s="314"/>
    </row>
    <row r="212" spans="1:6">
      <c r="A212" s="315"/>
      <c r="B212" s="316"/>
      <c r="C212" s="318"/>
      <c r="D212" s="367"/>
      <c r="E212" s="317"/>
      <c r="F212" s="314"/>
    </row>
    <row r="213" spans="1:6">
      <c r="A213" s="315"/>
      <c r="B213" s="316"/>
      <c r="C213" s="318"/>
      <c r="D213" s="367"/>
      <c r="E213" s="317"/>
      <c r="F213" s="314"/>
    </row>
    <row r="214" spans="1:6" s="7" customFormat="1" ht="15">
      <c r="A214" s="312">
        <v>38907</v>
      </c>
      <c r="B214" s="589" t="s">
        <v>221</v>
      </c>
      <c r="C214" s="590"/>
      <c r="D214" s="468">
        <v>3</v>
      </c>
      <c r="E214" s="313">
        <f>SUM(D216:D218)</f>
        <v>0</v>
      </c>
      <c r="F214" s="314"/>
    </row>
    <row r="215" spans="1:6" s="7" customFormat="1" ht="15">
      <c r="A215" s="315"/>
      <c r="B215" s="316" t="s">
        <v>846</v>
      </c>
      <c r="C215" s="318"/>
      <c r="D215" s="367" t="s">
        <v>672</v>
      </c>
      <c r="E215" s="317"/>
      <c r="F215" s="314"/>
    </row>
    <row r="216" spans="1:6" s="7" customFormat="1" ht="15">
      <c r="A216" s="315"/>
      <c r="B216" s="316"/>
      <c r="C216" s="318"/>
      <c r="D216" s="367"/>
      <c r="E216" s="317"/>
      <c r="F216" s="314"/>
    </row>
    <row r="217" spans="1:6" s="7" customFormat="1" ht="15">
      <c r="A217" s="315"/>
      <c r="B217" s="316"/>
      <c r="C217" s="318"/>
      <c r="D217" s="367"/>
      <c r="E217" s="317"/>
      <c r="F217" s="314"/>
    </row>
    <row r="218" spans="1:6" s="7" customFormat="1" ht="15">
      <c r="A218" s="315"/>
      <c r="B218" s="316"/>
      <c r="C218" s="318"/>
      <c r="D218" s="367"/>
      <c r="E218" s="317"/>
      <c r="F218" s="314"/>
    </row>
    <row r="219" spans="1:6" s="7" customFormat="1">
      <c r="A219" s="311" t="s">
        <v>41</v>
      </c>
      <c r="B219" s="597" t="s">
        <v>226</v>
      </c>
      <c r="C219" s="598"/>
      <c r="D219" s="469"/>
      <c r="E219" s="309"/>
      <c r="F219" s="310"/>
    </row>
    <row r="220" spans="1:6" s="7" customFormat="1" ht="15">
      <c r="A220" s="312">
        <v>38930</v>
      </c>
      <c r="B220" s="589" t="s">
        <v>853</v>
      </c>
      <c r="C220" s="590"/>
      <c r="D220" s="468">
        <v>2</v>
      </c>
      <c r="E220" s="313">
        <f>SUM(D222:D224)</f>
        <v>0</v>
      </c>
      <c r="F220" s="314"/>
    </row>
    <row r="221" spans="1:6" s="7" customFormat="1" ht="15">
      <c r="A221" s="315"/>
      <c r="B221" s="316" t="s">
        <v>681</v>
      </c>
      <c r="C221" s="318"/>
      <c r="D221" s="367" t="s">
        <v>672</v>
      </c>
      <c r="E221" s="317"/>
      <c r="F221" s="314"/>
    </row>
    <row r="222" spans="1:6" s="7" customFormat="1" ht="15">
      <c r="A222" s="315"/>
      <c r="B222" s="316"/>
      <c r="C222" s="318"/>
      <c r="D222" s="367">
        <v>0</v>
      </c>
      <c r="E222" s="317"/>
      <c r="F222" s="314"/>
    </row>
    <row r="223" spans="1:6" s="7" customFormat="1" ht="15">
      <c r="A223" s="315"/>
      <c r="B223" s="316"/>
      <c r="C223" s="318"/>
      <c r="D223" s="367">
        <v>0</v>
      </c>
      <c r="E223" s="317"/>
      <c r="F223" s="314"/>
    </row>
    <row r="224" spans="1:6" s="7" customFormat="1" ht="15">
      <c r="A224" s="315"/>
      <c r="B224" s="316"/>
      <c r="C224" s="318"/>
      <c r="D224" s="367">
        <v>0</v>
      </c>
      <c r="E224" s="317"/>
      <c r="F224" s="314"/>
    </row>
    <row r="225" spans="1:6" s="7" customFormat="1" ht="15">
      <c r="A225" s="312">
        <v>38931</v>
      </c>
      <c r="B225" s="589" t="s">
        <v>227</v>
      </c>
      <c r="C225" s="590"/>
      <c r="D225" s="468">
        <v>1</v>
      </c>
      <c r="E225" s="313">
        <f>SUM(D227:D232)</f>
        <v>0</v>
      </c>
      <c r="F225" s="314"/>
    </row>
    <row r="226" spans="1:6" s="7" customFormat="1" ht="15">
      <c r="A226" s="315"/>
      <c r="B226" s="316" t="s">
        <v>681</v>
      </c>
      <c r="C226" s="318"/>
      <c r="D226" s="367" t="s">
        <v>672</v>
      </c>
      <c r="E226" s="317"/>
      <c r="F226" s="314"/>
    </row>
    <row r="227" spans="1:6" s="7" customFormat="1" ht="15">
      <c r="A227" s="315"/>
      <c r="B227" s="316"/>
      <c r="C227" s="318"/>
      <c r="D227" s="367">
        <v>0</v>
      </c>
      <c r="E227" s="317"/>
      <c r="F227" s="314"/>
    </row>
    <row r="228" spans="1:6" s="7" customFormat="1" ht="15">
      <c r="A228" s="315"/>
      <c r="B228" s="316"/>
      <c r="C228" s="318"/>
      <c r="D228" s="367">
        <v>0</v>
      </c>
      <c r="E228" s="317"/>
      <c r="F228" s="314"/>
    </row>
    <row r="229" spans="1:6" s="7" customFormat="1" ht="15">
      <c r="A229" s="315"/>
      <c r="B229" s="316"/>
      <c r="C229" s="318"/>
      <c r="D229" s="367">
        <v>0</v>
      </c>
      <c r="E229" s="317"/>
      <c r="F229" s="314"/>
    </row>
    <row r="230" spans="1:6" s="7" customFormat="1" ht="15">
      <c r="A230" s="315"/>
      <c r="B230" s="316"/>
      <c r="C230" s="318"/>
      <c r="D230" s="367">
        <v>0</v>
      </c>
      <c r="E230" s="317"/>
      <c r="F230" s="314"/>
    </row>
    <row r="231" spans="1:6" s="7" customFormat="1" ht="15">
      <c r="A231" s="315"/>
      <c r="B231" s="316"/>
      <c r="C231" s="318"/>
      <c r="D231" s="367">
        <v>0</v>
      </c>
      <c r="E231" s="317"/>
      <c r="F231" s="314"/>
    </row>
    <row r="232" spans="1:6" s="7" customFormat="1" ht="15">
      <c r="A232" s="315"/>
      <c r="B232" s="316"/>
      <c r="C232" s="318"/>
      <c r="D232" s="367">
        <v>0</v>
      </c>
      <c r="E232" s="317"/>
      <c r="F232" s="314"/>
    </row>
    <row r="233" spans="1:6" ht="36.950000000000003" customHeight="1">
      <c r="A233" s="312">
        <v>38932</v>
      </c>
      <c r="B233" s="589" t="s">
        <v>228</v>
      </c>
      <c r="C233" s="590"/>
      <c r="D233" s="367">
        <v>8</v>
      </c>
      <c r="E233" s="313">
        <f>SUM(D235:D237)</f>
        <v>0</v>
      </c>
      <c r="F233" s="314"/>
    </row>
    <row r="234" spans="1:6">
      <c r="A234" s="315"/>
      <c r="B234" s="316" t="s">
        <v>681</v>
      </c>
      <c r="C234" s="318"/>
      <c r="D234" s="367" t="s">
        <v>672</v>
      </c>
      <c r="E234" s="317"/>
      <c r="F234" s="314"/>
    </row>
    <row r="235" spans="1:6">
      <c r="A235" s="315"/>
      <c r="B235" s="316"/>
      <c r="C235" s="318"/>
      <c r="D235" s="367">
        <v>0</v>
      </c>
      <c r="E235" s="317"/>
      <c r="F235" s="314"/>
    </row>
    <row r="236" spans="1:6">
      <c r="A236" s="315"/>
      <c r="B236" s="316"/>
      <c r="C236" s="318"/>
      <c r="D236" s="367">
        <v>0</v>
      </c>
      <c r="E236" s="317"/>
      <c r="F236" s="314"/>
    </row>
    <row r="237" spans="1:6">
      <c r="A237" s="315"/>
      <c r="B237" s="316"/>
      <c r="C237" s="318"/>
      <c r="D237" s="367">
        <v>0</v>
      </c>
      <c r="E237" s="317"/>
      <c r="F237" s="314"/>
    </row>
    <row r="238" spans="1:6">
      <c r="A238" s="312">
        <v>38933</v>
      </c>
      <c r="B238" s="589" t="s">
        <v>229</v>
      </c>
      <c r="C238" s="590"/>
      <c r="D238" s="367">
        <v>5</v>
      </c>
      <c r="E238" s="313">
        <f>SUM(D240:D242)</f>
        <v>0</v>
      </c>
      <c r="F238" s="314"/>
    </row>
    <row r="239" spans="1:6">
      <c r="A239" s="315"/>
      <c r="B239" s="316" t="s">
        <v>681</v>
      </c>
      <c r="C239" s="318"/>
      <c r="D239" s="367" t="s">
        <v>672</v>
      </c>
      <c r="E239" s="317"/>
      <c r="F239" s="314"/>
    </row>
    <row r="240" spans="1:6">
      <c r="A240" s="315"/>
      <c r="B240" s="316"/>
      <c r="C240" s="318"/>
      <c r="D240" s="367">
        <v>0</v>
      </c>
      <c r="E240" s="317"/>
      <c r="F240" s="314"/>
    </row>
    <row r="241" spans="1:6">
      <c r="A241" s="315"/>
      <c r="B241" s="316"/>
      <c r="C241" s="318"/>
      <c r="D241" s="367">
        <v>0</v>
      </c>
      <c r="E241" s="317"/>
      <c r="F241" s="314"/>
    </row>
    <row r="242" spans="1:6">
      <c r="A242" s="315"/>
      <c r="B242" s="316"/>
      <c r="C242" s="318"/>
      <c r="D242" s="367">
        <v>0</v>
      </c>
      <c r="E242" s="317"/>
      <c r="F242" s="314"/>
    </row>
    <row r="243" spans="1:6" ht="30" customHeight="1">
      <c r="A243" s="312">
        <v>38934</v>
      </c>
      <c r="B243" s="589" t="s">
        <v>854</v>
      </c>
      <c r="C243" s="591"/>
      <c r="D243" s="367">
        <v>10</v>
      </c>
      <c r="E243" s="313">
        <f>SUM(D245:D247)</f>
        <v>0</v>
      </c>
      <c r="F243" s="314"/>
    </row>
    <row r="244" spans="1:6">
      <c r="A244" s="315"/>
      <c r="B244" s="316" t="s">
        <v>681</v>
      </c>
      <c r="C244" s="318"/>
      <c r="D244" s="367" t="s">
        <v>672</v>
      </c>
      <c r="E244" s="317"/>
      <c r="F244" s="314"/>
    </row>
    <row r="245" spans="1:6">
      <c r="A245" s="315"/>
      <c r="B245" s="308"/>
      <c r="C245" s="319"/>
      <c r="D245" s="367">
        <v>0</v>
      </c>
      <c r="E245" s="317"/>
      <c r="F245" s="314"/>
    </row>
    <row r="246" spans="1:6">
      <c r="A246" s="315"/>
      <c r="B246" s="308"/>
      <c r="C246" s="319"/>
      <c r="D246" s="367">
        <v>0</v>
      </c>
      <c r="E246" s="317"/>
      <c r="F246" s="314"/>
    </row>
    <row r="247" spans="1:6">
      <c r="A247" s="315"/>
      <c r="B247" s="308"/>
      <c r="C247" s="319"/>
      <c r="D247" s="367">
        <v>0</v>
      </c>
      <c r="E247" s="317"/>
      <c r="F247" s="314"/>
    </row>
    <row r="248" spans="1:6" s="7" customFormat="1" ht="15">
      <c r="A248" s="312">
        <v>38935</v>
      </c>
      <c r="B248" s="589" t="s">
        <v>855</v>
      </c>
      <c r="C248" s="591"/>
      <c r="D248" s="367">
        <v>5</v>
      </c>
      <c r="E248" s="313">
        <f>SUM(D250:D252)</f>
        <v>0</v>
      </c>
      <c r="F248" s="314"/>
    </row>
    <row r="249" spans="1:6" s="7" customFormat="1" ht="15">
      <c r="A249" s="315"/>
      <c r="B249" s="316" t="s">
        <v>681</v>
      </c>
      <c r="C249" s="318"/>
      <c r="D249" s="367" t="s">
        <v>672</v>
      </c>
      <c r="E249" s="317"/>
      <c r="F249" s="314"/>
    </row>
    <row r="250" spans="1:6" s="7" customFormat="1" ht="15">
      <c r="A250" s="315"/>
      <c r="B250" s="308"/>
      <c r="C250" s="319"/>
      <c r="D250" s="367">
        <v>0</v>
      </c>
      <c r="E250" s="317"/>
      <c r="F250" s="314"/>
    </row>
    <row r="251" spans="1:6" s="7" customFormat="1" ht="15">
      <c r="A251" s="315"/>
      <c r="B251" s="308"/>
      <c r="C251" s="319"/>
      <c r="D251" s="367">
        <v>0</v>
      </c>
      <c r="E251" s="317"/>
      <c r="F251" s="314"/>
    </row>
    <row r="252" spans="1:6" s="7" customFormat="1" ht="15">
      <c r="A252" s="315"/>
      <c r="B252" s="308"/>
      <c r="C252" s="319"/>
      <c r="D252" s="367">
        <v>0</v>
      </c>
      <c r="E252" s="317"/>
      <c r="F252" s="314"/>
    </row>
    <row r="253" spans="1:6" s="7" customFormat="1">
      <c r="A253" s="311" t="s">
        <v>812</v>
      </c>
      <c r="B253" s="605" t="s">
        <v>831</v>
      </c>
      <c r="C253" s="606"/>
      <c r="D253" s="371"/>
      <c r="E253" s="358"/>
      <c r="F253" s="359"/>
    </row>
    <row r="254" spans="1:6" ht="32.1" customHeight="1">
      <c r="A254" s="312">
        <v>38961</v>
      </c>
      <c r="B254" s="589" t="s">
        <v>813</v>
      </c>
      <c r="C254" s="590"/>
      <c r="D254" s="367">
        <v>20</v>
      </c>
      <c r="E254" s="313">
        <f>SUM(D256:D258)</f>
        <v>0</v>
      </c>
      <c r="F254" s="314"/>
    </row>
    <row r="255" spans="1:6">
      <c r="A255" s="315"/>
      <c r="B255" s="316" t="s">
        <v>861</v>
      </c>
      <c r="C255" s="318"/>
      <c r="D255" s="367" t="s">
        <v>672</v>
      </c>
      <c r="E255" s="317"/>
      <c r="F255" s="314"/>
    </row>
    <row r="256" spans="1:6">
      <c r="A256" s="315"/>
      <c r="B256" s="316"/>
      <c r="C256" s="318"/>
      <c r="D256" s="367"/>
      <c r="E256" s="317"/>
      <c r="F256" s="314"/>
    </row>
    <row r="257" spans="1:6">
      <c r="A257" s="315"/>
      <c r="B257" s="316"/>
      <c r="C257" s="318"/>
      <c r="D257" s="367"/>
      <c r="E257" s="317"/>
      <c r="F257" s="314"/>
    </row>
    <row r="258" spans="1:6">
      <c r="A258" s="315"/>
      <c r="B258" s="316"/>
      <c r="C258" s="318"/>
      <c r="D258" s="367"/>
      <c r="E258" s="317"/>
      <c r="F258" s="314"/>
    </row>
    <row r="259" spans="1:6" s="7" customFormat="1" ht="36.950000000000003" customHeight="1">
      <c r="A259" s="312">
        <v>38962</v>
      </c>
      <c r="B259" s="589" t="s">
        <v>814</v>
      </c>
      <c r="C259" s="590"/>
      <c r="D259" s="367">
        <v>10</v>
      </c>
      <c r="E259" s="313">
        <f>SUM(D261:D263)</f>
        <v>0</v>
      </c>
      <c r="F259" s="314"/>
    </row>
    <row r="260" spans="1:6" s="7" customFormat="1" ht="15">
      <c r="A260" s="315"/>
      <c r="B260" s="316" t="s">
        <v>861</v>
      </c>
      <c r="C260" s="318"/>
      <c r="D260" s="367" t="s">
        <v>672</v>
      </c>
      <c r="E260" s="317"/>
      <c r="F260" s="314"/>
    </row>
    <row r="261" spans="1:6" s="7" customFormat="1" ht="15">
      <c r="A261" s="315"/>
      <c r="B261" s="316"/>
      <c r="C261" s="318"/>
      <c r="D261" s="367"/>
      <c r="E261" s="317"/>
      <c r="F261" s="314"/>
    </row>
    <row r="262" spans="1:6" s="7" customFormat="1" ht="15">
      <c r="A262" s="315"/>
      <c r="B262" s="316"/>
      <c r="C262" s="318"/>
      <c r="D262" s="367"/>
      <c r="E262" s="317"/>
      <c r="F262" s="314"/>
    </row>
    <row r="263" spans="1:6" s="7" customFormat="1" ht="15">
      <c r="A263" s="315"/>
      <c r="B263" s="316"/>
      <c r="C263" s="318"/>
      <c r="D263" s="367"/>
      <c r="E263" s="317"/>
      <c r="F263" s="314"/>
    </row>
    <row r="264" spans="1:6" s="7" customFormat="1" ht="24" customHeight="1">
      <c r="A264" s="312">
        <v>38963</v>
      </c>
      <c r="B264" s="589" t="s">
        <v>856</v>
      </c>
      <c r="C264" s="591"/>
      <c r="D264" s="367">
        <v>5</v>
      </c>
      <c r="E264" s="313">
        <f>SUM(D266:D268)</f>
        <v>0</v>
      </c>
      <c r="F264" s="314"/>
    </row>
    <row r="265" spans="1:6" s="7" customFormat="1" ht="15">
      <c r="A265" s="315"/>
      <c r="B265" s="316" t="s">
        <v>861</v>
      </c>
      <c r="C265" s="318"/>
      <c r="D265" s="367" t="s">
        <v>672</v>
      </c>
      <c r="E265" s="317"/>
      <c r="F265" s="314"/>
    </row>
    <row r="266" spans="1:6" s="7" customFormat="1" ht="15">
      <c r="A266" s="315"/>
      <c r="B266" s="308"/>
      <c r="C266" s="319"/>
      <c r="D266" s="367"/>
      <c r="E266" s="317"/>
      <c r="F266" s="314"/>
    </row>
    <row r="267" spans="1:6" s="7" customFormat="1" ht="15">
      <c r="A267" s="315"/>
      <c r="B267" s="308"/>
      <c r="C267" s="319"/>
      <c r="D267" s="367"/>
      <c r="E267" s="317"/>
      <c r="F267" s="314"/>
    </row>
    <row r="268" spans="1:6" s="7" customFormat="1" ht="15">
      <c r="A268" s="315"/>
      <c r="B268" s="308"/>
      <c r="C268" s="319"/>
      <c r="D268" s="367"/>
      <c r="E268" s="317"/>
      <c r="F268" s="314"/>
    </row>
    <row r="269" spans="1:6" s="7" customFormat="1" ht="15">
      <c r="A269" s="312">
        <v>38964</v>
      </c>
      <c r="B269" s="589" t="s">
        <v>857</v>
      </c>
      <c r="C269" s="590"/>
      <c r="D269" s="367">
        <v>20</v>
      </c>
      <c r="E269" s="313">
        <f>SUM(D271:D273)</f>
        <v>0</v>
      </c>
      <c r="F269" s="314"/>
    </row>
    <row r="270" spans="1:6" s="7" customFormat="1" ht="15">
      <c r="A270" s="315"/>
      <c r="B270" s="316" t="s">
        <v>861</v>
      </c>
      <c r="C270" s="318"/>
      <c r="D270" s="367" t="s">
        <v>672</v>
      </c>
      <c r="E270" s="317"/>
      <c r="F270" s="314"/>
    </row>
    <row r="271" spans="1:6" s="7" customFormat="1" ht="15">
      <c r="A271" s="315"/>
      <c r="B271" s="316"/>
      <c r="C271" s="318"/>
      <c r="D271" s="367"/>
      <c r="E271" s="317"/>
      <c r="F271" s="314"/>
    </row>
    <row r="272" spans="1:6" s="7" customFormat="1" ht="15">
      <c r="A272" s="315"/>
      <c r="B272" s="316"/>
      <c r="C272" s="318"/>
      <c r="D272" s="367"/>
      <c r="E272" s="317"/>
      <c r="F272" s="314"/>
    </row>
    <row r="273" spans="1:6" s="7" customFormat="1" ht="15">
      <c r="A273" s="315"/>
      <c r="B273" s="316"/>
      <c r="C273" s="318"/>
      <c r="D273" s="367"/>
      <c r="E273" s="317"/>
      <c r="F273" s="314"/>
    </row>
    <row r="274" spans="1:6" s="7" customFormat="1" ht="15">
      <c r="A274" s="312">
        <v>38965</v>
      </c>
      <c r="B274" s="589" t="s">
        <v>815</v>
      </c>
      <c r="C274" s="590"/>
      <c r="D274" s="367">
        <v>10</v>
      </c>
      <c r="E274" s="313">
        <f>SUM(D276:D278)</f>
        <v>0</v>
      </c>
      <c r="F274" s="314"/>
    </row>
    <row r="275" spans="1:6" s="7" customFormat="1" ht="15">
      <c r="A275" s="315"/>
      <c r="B275" s="316" t="s">
        <v>861</v>
      </c>
      <c r="C275" s="318"/>
      <c r="D275" s="367" t="s">
        <v>672</v>
      </c>
      <c r="E275" s="317"/>
      <c r="F275" s="314"/>
    </row>
    <row r="276" spans="1:6" s="7" customFormat="1" ht="15">
      <c r="A276" s="315"/>
      <c r="B276" s="316"/>
      <c r="C276" s="318"/>
      <c r="D276" s="367">
        <v>0</v>
      </c>
      <c r="E276" s="317"/>
      <c r="F276" s="314"/>
    </row>
    <row r="277" spans="1:6" s="7" customFormat="1" ht="15">
      <c r="A277" s="315"/>
      <c r="B277" s="316"/>
      <c r="C277" s="318"/>
      <c r="D277" s="367">
        <v>0</v>
      </c>
      <c r="E277" s="317"/>
      <c r="F277" s="314"/>
    </row>
    <row r="278" spans="1:6" s="7" customFormat="1" ht="15">
      <c r="A278" s="315"/>
      <c r="B278" s="316"/>
      <c r="C278" s="318"/>
      <c r="D278" s="367">
        <v>0</v>
      </c>
      <c r="E278" s="317"/>
      <c r="F278" s="314"/>
    </row>
    <row r="279" spans="1:6">
      <c r="A279" s="312">
        <v>38966</v>
      </c>
      <c r="B279" s="589" t="s">
        <v>816</v>
      </c>
      <c r="C279" s="590"/>
      <c r="D279" s="367">
        <v>5</v>
      </c>
      <c r="E279" s="313">
        <f>SUM(D281:D283)</f>
        <v>0</v>
      </c>
      <c r="F279" s="314"/>
    </row>
    <row r="280" spans="1:6">
      <c r="A280" s="315"/>
      <c r="B280" s="316" t="s">
        <v>861</v>
      </c>
      <c r="C280" s="318"/>
      <c r="D280" s="367" t="s">
        <v>672</v>
      </c>
      <c r="E280" s="317"/>
      <c r="F280" s="314"/>
    </row>
    <row r="281" spans="1:6">
      <c r="A281" s="315"/>
      <c r="B281" s="316"/>
      <c r="C281" s="318"/>
      <c r="D281" s="367"/>
      <c r="E281" s="317"/>
      <c r="F281" s="314"/>
    </row>
    <row r="282" spans="1:6">
      <c r="A282" s="315"/>
      <c r="B282" s="316"/>
      <c r="C282" s="318"/>
      <c r="D282" s="367"/>
      <c r="E282" s="317"/>
      <c r="F282" s="314"/>
    </row>
    <row r="283" spans="1:6">
      <c r="A283" s="315"/>
      <c r="B283" s="316"/>
      <c r="C283" s="318"/>
      <c r="D283" s="367"/>
      <c r="E283" s="317"/>
      <c r="F283" s="314"/>
    </row>
    <row r="284" spans="1:6" s="7" customFormat="1" ht="15">
      <c r="A284" s="312">
        <v>38967</v>
      </c>
      <c r="B284" s="589" t="s">
        <v>817</v>
      </c>
      <c r="C284" s="590"/>
      <c r="D284" s="367">
        <v>5</v>
      </c>
      <c r="E284" s="313">
        <f>SUM(D286:D288)</f>
        <v>0</v>
      </c>
      <c r="F284" s="314"/>
    </row>
    <row r="285" spans="1:6" s="7" customFormat="1" ht="15">
      <c r="A285" s="315"/>
      <c r="B285" s="316" t="s">
        <v>861</v>
      </c>
      <c r="C285" s="318"/>
      <c r="D285" s="367" t="s">
        <v>672</v>
      </c>
      <c r="E285" s="317"/>
      <c r="F285" s="314"/>
    </row>
    <row r="286" spans="1:6" s="7" customFormat="1" ht="15">
      <c r="A286" s="315"/>
      <c r="B286" s="316"/>
      <c r="C286" s="318"/>
      <c r="D286" s="367"/>
      <c r="E286" s="317"/>
      <c r="F286" s="314"/>
    </row>
    <row r="287" spans="1:6" s="7" customFormat="1" ht="15">
      <c r="A287" s="315"/>
      <c r="B287" s="316"/>
      <c r="C287" s="318"/>
      <c r="D287" s="367"/>
      <c r="E287" s="317"/>
      <c r="F287" s="314"/>
    </row>
    <row r="288" spans="1:6" s="7" customFormat="1" ht="15">
      <c r="A288" s="315"/>
      <c r="B288" s="316"/>
      <c r="C288" s="318"/>
      <c r="D288" s="367"/>
      <c r="E288" s="317"/>
      <c r="F288" s="314"/>
    </row>
    <row r="289" spans="1:6" s="7" customFormat="1" ht="35.1" customHeight="1">
      <c r="A289" s="312">
        <v>38968</v>
      </c>
      <c r="B289" s="589" t="s">
        <v>858</v>
      </c>
      <c r="C289" s="591"/>
      <c r="D289" s="367">
        <v>8</v>
      </c>
      <c r="E289" s="313">
        <f>SUM(D291:D293)</f>
        <v>0</v>
      </c>
      <c r="F289" s="314"/>
    </row>
    <row r="290" spans="1:6" s="7" customFormat="1" ht="15">
      <c r="A290" s="315"/>
      <c r="B290" s="316" t="s">
        <v>861</v>
      </c>
      <c r="C290" s="318"/>
      <c r="D290" s="367" t="s">
        <v>672</v>
      </c>
      <c r="E290" s="317"/>
      <c r="F290" s="314"/>
    </row>
    <row r="291" spans="1:6" s="7" customFormat="1" ht="15">
      <c r="A291" s="315"/>
      <c r="B291" s="308"/>
      <c r="C291" s="319"/>
      <c r="D291" s="367"/>
      <c r="E291" s="317"/>
      <c r="F291" s="314"/>
    </row>
    <row r="292" spans="1:6" s="7" customFormat="1" ht="15">
      <c r="A292" s="315"/>
      <c r="B292" s="308"/>
      <c r="C292" s="319"/>
      <c r="D292" s="367"/>
      <c r="E292" s="317"/>
      <c r="F292" s="314"/>
    </row>
    <row r="293" spans="1:6" s="7" customFormat="1" ht="15">
      <c r="A293" s="315"/>
      <c r="B293" s="308"/>
      <c r="C293" s="319"/>
      <c r="D293" s="367"/>
      <c r="E293" s="317"/>
      <c r="F293" s="314"/>
    </row>
    <row r="294" spans="1:6" s="7" customFormat="1" ht="36.950000000000003" customHeight="1">
      <c r="A294" s="312">
        <v>38969</v>
      </c>
      <c r="B294" s="607" t="s">
        <v>832</v>
      </c>
      <c r="C294" s="591"/>
      <c r="D294" s="367">
        <v>4</v>
      </c>
      <c r="E294" s="313">
        <f>SUM(D296:D298)</f>
        <v>0</v>
      </c>
      <c r="F294" s="314"/>
    </row>
    <row r="295" spans="1:6" s="7" customFormat="1" ht="15">
      <c r="A295" s="321"/>
      <c r="B295" s="316" t="s">
        <v>861</v>
      </c>
      <c r="C295" s="318"/>
      <c r="D295" s="367" t="s">
        <v>672</v>
      </c>
      <c r="E295" s="354"/>
      <c r="F295" s="355"/>
    </row>
    <row r="296" spans="1:6" s="7" customFormat="1" ht="15">
      <c r="A296" s="321"/>
      <c r="B296" s="360"/>
      <c r="C296" s="361"/>
      <c r="D296" s="369"/>
      <c r="E296" s="354"/>
      <c r="F296" s="355"/>
    </row>
    <row r="297" spans="1:6" s="7" customFormat="1" ht="15">
      <c r="A297" s="321"/>
      <c r="B297" s="360"/>
      <c r="C297" s="361"/>
      <c r="D297" s="369"/>
      <c r="E297" s="354"/>
      <c r="F297" s="355"/>
    </row>
    <row r="298" spans="1:6" s="7" customFormat="1" ht="15">
      <c r="A298" s="321"/>
      <c r="B298" s="360"/>
      <c r="C298" s="361"/>
      <c r="D298" s="369"/>
      <c r="E298" s="354"/>
      <c r="F298" s="355"/>
    </row>
    <row r="299" spans="1:6" s="7" customFormat="1" ht="33.950000000000003" customHeight="1">
      <c r="A299" s="365">
        <v>38970</v>
      </c>
      <c r="B299" s="608" t="s">
        <v>859</v>
      </c>
      <c r="C299" s="609"/>
      <c r="D299" s="369">
        <v>2</v>
      </c>
      <c r="E299" s="366">
        <f>SUM(D301:D303)</f>
        <v>0</v>
      </c>
      <c r="F299" s="355"/>
    </row>
    <row r="300" spans="1:6" s="7" customFormat="1" ht="15">
      <c r="A300" s="321"/>
      <c r="B300" s="316" t="s">
        <v>861</v>
      </c>
      <c r="C300" s="318"/>
      <c r="D300" s="367" t="s">
        <v>672</v>
      </c>
      <c r="E300" s="354"/>
      <c r="F300" s="355"/>
    </row>
    <row r="301" spans="1:6" s="7" customFormat="1" ht="15">
      <c r="A301" s="321"/>
      <c r="B301" s="360"/>
      <c r="C301" s="361"/>
      <c r="D301" s="369"/>
      <c r="E301" s="354"/>
      <c r="F301" s="355"/>
    </row>
    <row r="302" spans="1:6" s="7" customFormat="1" ht="15">
      <c r="A302" s="321"/>
      <c r="B302" s="360"/>
      <c r="C302" s="361"/>
      <c r="D302" s="369"/>
      <c r="E302" s="354"/>
      <c r="F302" s="355"/>
    </row>
    <row r="303" spans="1:6" s="7" customFormat="1" ht="15">
      <c r="A303" s="321"/>
      <c r="B303" s="360"/>
      <c r="C303" s="361"/>
      <c r="D303" s="369"/>
      <c r="E303" s="354"/>
      <c r="F303" s="355"/>
    </row>
    <row r="304" spans="1:6" ht="35.1" customHeight="1">
      <c r="A304" s="312">
        <v>38971</v>
      </c>
      <c r="B304" s="589" t="s">
        <v>860</v>
      </c>
      <c r="C304" s="591"/>
      <c r="D304" s="367">
        <v>2</v>
      </c>
      <c r="E304" s="313">
        <f>SUM(D306:D309)</f>
        <v>0</v>
      </c>
      <c r="F304" s="314"/>
    </row>
    <row r="305" spans="1:6">
      <c r="A305" s="315"/>
      <c r="B305" s="316" t="s">
        <v>861</v>
      </c>
      <c r="C305" s="318"/>
      <c r="D305" s="367" t="s">
        <v>672</v>
      </c>
      <c r="E305" s="317"/>
      <c r="F305" s="314"/>
    </row>
    <row r="306" spans="1:6">
      <c r="A306" s="315"/>
      <c r="B306" s="308"/>
      <c r="C306" s="319"/>
      <c r="D306" s="367"/>
      <c r="E306" s="317"/>
      <c r="F306" s="314"/>
    </row>
    <row r="307" spans="1:6">
      <c r="A307" s="315"/>
      <c r="B307" s="308"/>
      <c r="C307" s="319"/>
      <c r="D307" s="367"/>
      <c r="E307" s="317"/>
      <c r="F307" s="314"/>
    </row>
    <row r="308" spans="1:6">
      <c r="A308" s="315"/>
      <c r="B308" s="308"/>
      <c r="C308" s="319"/>
      <c r="D308" s="367"/>
      <c r="E308" s="317"/>
      <c r="F308" s="314"/>
    </row>
    <row r="309" spans="1:6">
      <c r="A309" s="315"/>
      <c r="B309" s="308"/>
      <c r="C309" s="319"/>
      <c r="D309" s="367"/>
      <c r="E309" s="317"/>
      <c r="F309" s="314"/>
    </row>
    <row r="310" spans="1:6">
      <c r="A310" s="311" t="s">
        <v>818</v>
      </c>
      <c r="B310" s="597" t="s">
        <v>569</v>
      </c>
      <c r="C310" s="598"/>
      <c r="D310" s="370"/>
      <c r="E310" s="309"/>
      <c r="F310" s="310"/>
    </row>
    <row r="311" spans="1:6">
      <c r="A311" s="315">
        <v>38991</v>
      </c>
      <c r="B311" s="601" t="s">
        <v>828</v>
      </c>
      <c r="C311" s="602"/>
      <c r="D311" s="367">
        <v>25</v>
      </c>
      <c r="E311" s="317"/>
      <c r="F311" s="314"/>
    </row>
    <row r="312" spans="1:6" s="7" customFormat="1" ht="15">
      <c r="A312" s="315">
        <v>38992</v>
      </c>
      <c r="B312" s="599" t="s">
        <v>562</v>
      </c>
      <c r="C312" s="600"/>
      <c r="D312" s="367">
        <v>15</v>
      </c>
      <c r="E312" s="317"/>
      <c r="F312" s="314"/>
    </row>
    <row r="313" spans="1:6" s="7" customFormat="1" ht="15">
      <c r="A313" s="315">
        <v>38993</v>
      </c>
      <c r="B313" s="599" t="s">
        <v>563</v>
      </c>
      <c r="C313" s="600"/>
      <c r="D313" s="367">
        <v>10</v>
      </c>
      <c r="E313" s="317"/>
      <c r="F313" s="314"/>
    </row>
    <row r="314" spans="1:6" s="7" customFormat="1" ht="15">
      <c r="A314" s="315">
        <v>38994</v>
      </c>
      <c r="B314" s="599" t="s">
        <v>564</v>
      </c>
      <c r="C314" s="600"/>
      <c r="D314" s="367">
        <v>20</v>
      </c>
      <c r="E314" s="317"/>
      <c r="F314" s="314"/>
    </row>
    <row r="315" spans="1:6" s="7" customFormat="1" ht="15">
      <c r="A315" s="315">
        <v>38995</v>
      </c>
      <c r="B315" s="601" t="s">
        <v>833</v>
      </c>
      <c r="C315" s="602"/>
      <c r="D315" s="367">
        <v>15</v>
      </c>
      <c r="E315" s="317"/>
      <c r="F315" s="314"/>
    </row>
    <row r="316" spans="1:6">
      <c r="A316" s="315">
        <v>38996</v>
      </c>
      <c r="B316" s="599" t="s">
        <v>566</v>
      </c>
      <c r="C316" s="600"/>
      <c r="D316" s="367">
        <v>10</v>
      </c>
      <c r="E316" s="317"/>
      <c r="F316" s="314"/>
    </row>
    <row r="317" spans="1:6" s="7" customFormat="1" ht="15">
      <c r="A317" s="315">
        <v>38997</v>
      </c>
      <c r="B317" s="599" t="s">
        <v>570</v>
      </c>
      <c r="C317" s="600"/>
      <c r="D317" s="367">
        <v>25</v>
      </c>
      <c r="E317" s="317"/>
      <c r="F317" s="314"/>
    </row>
    <row r="318" spans="1:6" s="7" customFormat="1" ht="15">
      <c r="A318" s="315">
        <v>38998</v>
      </c>
      <c r="B318" s="599" t="s">
        <v>571</v>
      </c>
      <c r="C318" s="602"/>
      <c r="D318" s="367">
        <v>15</v>
      </c>
      <c r="E318" s="317"/>
      <c r="F318" s="314"/>
    </row>
    <row r="319" spans="1:6" s="7" customFormat="1" ht="38.1" customHeight="1">
      <c r="A319" s="315">
        <v>38999</v>
      </c>
      <c r="B319" s="599" t="s">
        <v>572</v>
      </c>
      <c r="C319" s="600"/>
      <c r="D319" s="367">
        <v>10</v>
      </c>
      <c r="E319" s="317"/>
      <c r="F319" s="314"/>
    </row>
    <row r="320" spans="1:6" s="7" customFormat="1" ht="18.95" customHeight="1">
      <c r="A320" s="311" t="s">
        <v>819</v>
      </c>
      <c r="B320" s="597" t="s">
        <v>222</v>
      </c>
      <c r="C320" s="598"/>
      <c r="D320" s="370"/>
      <c r="E320" s="309"/>
      <c r="F320" s="310"/>
    </row>
    <row r="321" spans="1:6">
      <c r="A321" s="312">
        <v>39022</v>
      </c>
      <c r="B321" s="589" t="s">
        <v>820</v>
      </c>
      <c r="C321" s="590"/>
      <c r="D321" s="367">
        <v>15</v>
      </c>
      <c r="E321" s="313">
        <f>SUM(D323:D326)</f>
        <v>0</v>
      </c>
      <c r="F321" s="314"/>
    </row>
    <row r="322" spans="1:6">
      <c r="A322" s="315"/>
      <c r="B322" s="316" t="s">
        <v>862</v>
      </c>
      <c r="C322" s="318"/>
      <c r="D322" s="367" t="s">
        <v>672</v>
      </c>
      <c r="E322" s="317"/>
      <c r="F322" s="314"/>
    </row>
    <row r="323" spans="1:6">
      <c r="A323" s="315"/>
      <c r="B323" s="316"/>
      <c r="C323" s="318"/>
      <c r="D323" s="367">
        <v>0</v>
      </c>
      <c r="E323" s="317"/>
      <c r="F323" s="314"/>
    </row>
    <row r="324" spans="1:6">
      <c r="A324" s="315"/>
      <c r="B324" s="316"/>
      <c r="C324" s="318"/>
      <c r="D324" s="367">
        <v>0</v>
      </c>
      <c r="E324" s="317"/>
      <c r="F324" s="314"/>
    </row>
    <row r="325" spans="1:6">
      <c r="A325" s="315"/>
      <c r="B325" s="316"/>
      <c r="C325" s="318"/>
      <c r="D325" s="367">
        <v>0</v>
      </c>
      <c r="E325" s="317"/>
      <c r="F325" s="314"/>
    </row>
    <row r="326" spans="1:6">
      <c r="A326" s="315"/>
      <c r="B326" s="316"/>
      <c r="C326" s="318"/>
      <c r="D326" s="367">
        <v>0</v>
      </c>
      <c r="E326" s="317"/>
      <c r="F326" s="314"/>
    </row>
    <row r="327" spans="1:6" s="7" customFormat="1" ht="15">
      <c r="A327" s="312">
        <v>39023</v>
      </c>
      <c r="B327" s="589" t="s">
        <v>821</v>
      </c>
      <c r="C327" s="590"/>
      <c r="D327" s="367">
        <v>8</v>
      </c>
      <c r="E327" s="313">
        <f>SUM(D329:D331)</f>
        <v>0</v>
      </c>
      <c r="F327" s="314"/>
    </row>
    <row r="328" spans="1:6" s="7" customFormat="1" ht="15">
      <c r="A328" s="315"/>
      <c r="B328" s="316" t="s">
        <v>862</v>
      </c>
      <c r="C328" s="318"/>
      <c r="D328" s="367" t="s">
        <v>672</v>
      </c>
      <c r="E328" s="317"/>
      <c r="F328" s="314"/>
    </row>
    <row r="329" spans="1:6" s="7" customFormat="1" ht="15">
      <c r="A329" s="315"/>
      <c r="B329" s="316"/>
      <c r="C329" s="318"/>
      <c r="D329" s="367">
        <v>0</v>
      </c>
      <c r="E329" s="317"/>
      <c r="F329" s="314"/>
    </row>
    <row r="330" spans="1:6" s="7" customFormat="1" ht="15">
      <c r="A330" s="315"/>
      <c r="B330" s="316"/>
      <c r="C330" s="318"/>
      <c r="D330" s="367">
        <v>0</v>
      </c>
      <c r="E330" s="317"/>
      <c r="F330" s="314"/>
    </row>
    <row r="331" spans="1:6" s="7" customFormat="1" ht="15">
      <c r="A331" s="315"/>
      <c r="B331" s="316"/>
      <c r="C331" s="318"/>
      <c r="D331" s="367">
        <v>0</v>
      </c>
      <c r="E331" s="317"/>
      <c r="F331" s="314"/>
    </row>
    <row r="332" spans="1:6" s="7" customFormat="1" ht="15">
      <c r="A332" s="312">
        <v>39024</v>
      </c>
      <c r="B332" s="589" t="s">
        <v>822</v>
      </c>
      <c r="C332" s="590"/>
      <c r="D332" s="367">
        <v>3</v>
      </c>
      <c r="E332" s="313">
        <f>SUM(D334:D336)</f>
        <v>0</v>
      </c>
      <c r="F332" s="314"/>
    </row>
    <row r="333" spans="1:6" s="7" customFormat="1" ht="15">
      <c r="A333" s="315"/>
      <c r="B333" s="316" t="s">
        <v>862</v>
      </c>
      <c r="C333" s="318"/>
      <c r="D333" s="367" t="s">
        <v>672</v>
      </c>
      <c r="E333" s="317"/>
      <c r="F333" s="314"/>
    </row>
    <row r="334" spans="1:6" s="7" customFormat="1" ht="15">
      <c r="A334" s="315"/>
      <c r="B334" s="316"/>
      <c r="C334" s="318"/>
      <c r="D334" s="367">
        <v>0</v>
      </c>
      <c r="E334" s="317"/>
      <c r="F334" s="314"/>
    </row>
    <row r="335" spans="1:6" s="7" customFormat="1" ht="15">
      <c r="A335" s="315"/>
      <c r="B335" s="316"/>
      <c r="C335" s="318"/>
      <c r="D335" s="367">
        <v>0</v>
      </c>
      <c r="E335" s="317"/>
      <c r="F335" s="314"/>
    </row>
    <row r="336" spans="1:6" s="7" customFormat="1" ht="15">
      <c r="A336" s="315"/>
      <c r="B336" s="316"/>
      <c r="C336" s="318"/>
      <c r="D336" s="367">
        <v>0</v>
      </c>
      <c r="E336" s="317"/>
      <c r="F336" s="314"/>
    </row>
    <row r="337" spans="1:6" s="7" customFormat="1" ht="15">
      <c r="A337" s="312">
        <v>39025</v>
      </c>
      <c r="B337" s="589" t="s">
        <v>223</v>
      </c>
      <c r="C337" s="590"/>
      <c r="D337" s="367">
        <v>10</v>
      </c>
      <c r="E337" s="313">
        <f>SUM(D339:D341)</f>
        <v>0</v>
      </c>
      <c r="F337" s="314"/>
    </row>
    <row r="338" spans="1:6" s="7" customFormat="1" ht="15">
      <c r="A338" s="315"/>
      <c r="B338" s="316" t="s">
        <v>862</v>
      </c>
      <c r="C338" s="318"/>
      <c r="D338" s="367" t="s">
        <v>672</v>
      </c>
      <c r="E338" s="317"/>
      <c r="F338" s="314"/>
    </row>
    <row r="339" spans="1:6" s="7" customFormat="1" ht="15">
      <c r="A339" s="315"/>
      <c r="B339" s="316"/>
      <c r="C339" s="318"/>
      <c r="D339" s="367">
        <v>0</v>
      </c>
      <c r="E339" s="317"/>
      <c r="F339" s="314"/>
    </row>
    <row r="340" spans="1:6" s="7" customFormat="1" ht="15">
      <c r="A340" s="315"/>
      <c r="B340" s="316"/>
      <c r="C340" s="318"/>
      <c r="D340" s="367">
        <v>0</v>
      </c>
      <c r="E340" s="317"/>
      <c r="F340" s="314"/>
    </row>
    <row r="341" spans="1:6" s="7" customFormat="1" ht="15">
      <c r="A341" s="315"/>
      <c r="B341" s="316"/>
      <c r="C341" s="318"/>
      <c r="D341" s="367">
        <v>0</v>
      </c>
      <c r="E341" s="317"/>
      <c r="F341" s="314"/>
    </row>
    <row r="342" spans="1:6" s="7" customFormat="1" ht="15">
      <c r="A342" s="312">
        <v>39026</v>
      </c>
      <c r="B342" s="589" t="s">
        <v>224</v>
      </c>
      <c r="C342" s="590"/>
      <c r="D342" s="367">
        <v>5</v>
      </c>
      <c r="E342" s="313">
        <f>SUM(D344:D347)</f>
        <v>0</v>
      </c>
      <c r="F342" s="314"/>
    </row>
    <row r="343" spans="1:6" s="7" customFormat="1" ht="15">
      <c r="A343" s="315"/>
      <c r="B343" s="316" t="s">
        <v>862</v>
      </c>
      <c r="C343" s="318"/>
      <c r="D343" s="367" t="s">
        <v>672</v>
      </c>
      <c r="E343" s="317"/>
      <c r="F343" s="314"/>
    </row>
    <row r="344" spans="1:6" s="7" customFormat="1" ht="15">
      <c r="A344" s="315"/>
      <c r="B344" s="316"/>
      <c r="C344" s="318"/>
      <c r="D344" s="367">
        <v>0</v>
      </c>
      <c r="E344" s="317"/>
      <c r="F344" s="314"/>
    </row>
    <row r="345" spans="1:6" s="7" customFormat="1" ht="15">
      <c r="A345" s="315"/>
      <c r="B345" s="316"/>
      <c r="C345" s="318"/>
      <c r="D345" s="367">
        <v>0</v>
      </c>
      <c r="E345" s="317"/>
      <c r="F345" s="314"/>
    </row>
    <row r="346" spans="1:6" s="7" customFormat="1" ht="15">
      <c r="A346" s="315"/>
      <c r="B346" s="316"/>
      <c r="C346" s="318"/>
      <c r="D346" s="367">
        <v>0</v>
      </c>
      <c r="E346" s="317"/>
      <c r="F346" s="314"/>
    </row>
    <row r="347" spans="1:6" s="7" customFormat="1" ht="15">
      <c r="A347" s="315"/>
      <c r="B347" s="316"/>
      <c r="C347" s="318"/>
      <c r="D347" s="367">
        <v>0</v>
      </c>
      <c r="E347" s="317"/>
      <c r="F347" s="314"/>
    </row>
    <row r="348" spans="1:6">
      <c r="A348" s="312">
        <v>39027</v>
      </c>
      <c r="B348" s="589" t="s">
        <v>225</v>
      </c>
      <c r="C348" s="590"/>
      <c r="D348" s="367">
        <v>2</v>
      </c>
      <c r="E348" s="313">
        <f>SUM(D350:D353)</f>
        <v>0</v>
      </c>
      <c r="F348" s="314"/>
    </row>
    <row r="349" spans="1:6">
      <c r="A349" s="315"/>
      <c r="B349" s="316" t="s">
        <v>862</v>
      </c>
      <c r="C349" s="318"/>
      <c r="D349" s="367" t="s">
        <v>672</v>
      </c>
      <c r="E349" s="317"/>
      <c r="F349" s="314"/>
    </row>
    <row r="350" spans="1:6">
      <c r="A350" s="315"/>
      <c r="B350" s="316"/>
      <c r="C350" s="318"/>
      <c r="D350" s="367">
        <v>0</v>
      </c>
      <c r="E350" s="317"/>
      <c r="F350" s="314"/>
    </row>
    <row r="351" spans="1:6">
      <c r="A351" s="315"/>
      <c r="B351" s="316"/>
      <c r="C351" s="318"/>
      <c r="D351" s="367">
        <v>0</v>
      </c>
      <c r="E351" s="317"/>
      <c r="F351" s="314"/>
    </row>
    <row r="352" spans="1:6">
      <c r="A352" s="315"/>
      <c r="B352" s="316"/>
      <c r="C352" s="318"/>
      <c r="D352" s="367">
        <v>0</v>
      </c>
      <c r="E352" s="317"/>
      <c r="F352" s="314"/>
    </row>
    <row r="353" spans="1:6">
      <c r="A353" s="315"/>
      <c r="B353" s="316"/>
      <c r="C353" s="318"/>
      <c r="D353" s="367">
        <v>0</v>
      </c>
      <c r="E353" s="317"/>
      <c r="F353" s="314"/>
    </row>
    <row r="354" spans="1:6" s="7" customFormat="1" ht="26.1" customHeight="1">
      <c r="A354" s="311" t="s">
        <v>823</v>
      </c>
      <c r="B354" s="597" t="s">
        <v>230</v>
      </c>
      <c r="C354" s="598"/>
      <c r="D354" s="370"/>
      <c r="E354" s="309"/>
      <c r="F354" s="310"/>
    </row>
    <row r="355" spans="1:6" s="7" customFormat="1" ht="15">
      <c r="A355" s="312">
        <v>39052</v>
      </c>
      <c r="B355" s="589" t="s">
        <v>232</v>
      </c>
      <c r="C355" s="590"/>
      <c r="D355" s="367">
        <v>1</v>
      </c>
      <c r="E355" s="313">
        <f>SUM(D357:D359)</f>
        <v>1</v>
      </c>
      <c r="F355" s="314"/>
    </row>
    <row r="356" spans="1:6" s="7" customFormat="1" ht="15">
      <c r="A356" s="315"/>
      <c r="B356" s="316" t="s">
        <v>681</v>
      </c>
      <c r="C356" s="318"/>
      <c r="D356" s="367" t="s">
        <v>672</v>
      </c>
      <c r="E356" s="317"/>
      <c r="F356" s="314"/>
    </row>
    <row r="357" spans="1:6" s="7" customFormat="1" ht="15">
      <c r="A357" s="315"/>
      <c r="B357" s="316" t="s">
        <v>998</v>
      </c>
      <c r="C357" s="318"/>
      <c r="D357" s="367">
        <v>1</v>
      </c>
      <c r="E357" s="317"/>
      <c r="F357" s="314"/>
    </row>
    <row r="358" spans="1:6" s="7" customFormat="1" ht="15">
      <c r="A358" s="315"/>
      <c r="B358" s="316"/>
      <c r="C358" s="318"/>
      <c r="D358" s="367">
        <v>0</v>
      </c>
      <c r="E358" s="317"/>
      <c r="F358" s="314"/>
    </row>
    <row r="359" spans="1:6" s="7" customFormat="1" ht="15">
      <c r="A359" s="315"/>
      <c r="B359" s="316"/>
      <c r="C359" s="318"/>
      <c r="D359" s="367">
        <v>0</v>
      </c>
      <c r="E359" s="317"/>
      <c r="F359" s="314"/>
    </row>
    <row r="360" spans="1:6" s="7" customFormat="1" ht="15">
      <c r="A360" s="312">
        <v>39053</v>
      </c>
      <c r="B360" s="589" t="s">
        <v>234</v>
      </c>
      <c r="C360" s="590"/>
      <c r="D360" s="367">
        <v>2</v>
      </c>
      <c r="E360" s="313">
        <f>SUM(D362:D364)</f>
        <v>0</v>
      </c>
      <c r="F360" s="314"/>
    </row>
    <row r="361" spans="1:6" s="7" customFormat="1" ht="15">
      <c r="A361" s="315"/>
      <c r="B361" s="316" t="s">
        <v>681</v>
      </c>
      <c r="C361" s="318"/>
      <c r="D361" s="367" t="s">
        <v>672</v>
      </c>
      <c r="E361" s="317"/>
      <c r="F361" s="314"/>
    </row>
    <row r="362" spans="1:6" s="7" customFormat="1" ht="15">
      <c r="A362" s="315"/>
      <c r="B362" s="316"/>
      <c r="C362" s="318"/>
      <c r="D362" s="367">
        <v>0</v>
      </c>
      <c r="E362" s="317"/>
      <c r="F362" s="314"/>
    </row>
    <row r="363" spans="1:6" s="7" customFormat="1" ht="15">
      <c r="A363" s="315"/>
      <c r="B363" s="316"/>
      <c r="C363" s="318"/>
      <c r="D363" s="367">
        <v>0</v>
      </c>
      <c r="E363" s="317"/>
      <c r="F363" s="314"/>
    </row>
    <row r="364" spans="1:6" s="7" customFormat="1" ht="15">
      <c r="A364" s="315"/>
      <c r="B364" s="316"/>
      <c r="C364" s="318"/>
      <c r="D364" s="367">
        <v>0</v>
      </c>
      <c r="E364" s="317"/>
      <c r="F364" s="314"/>
    </row>
    <row r="365" spans="1:6" s="7" customFormat="1" ht="18.95" customHeight="1">
      <c r="A365" s="312">
        <v>39054</v>
      </c>
      <c r="B365" s="589" t="s">
        <v>236</v>
      </c>
      <c r="C365" s="590"/>
      <c r="D365" s="367">
        <v>1</v>
      </c>
      <c r="E365" s="313">
        <f>SUM(D367:D370)</f>
        <v>0</v>
      </c>
      <c r="F365" s="314"/>
    </row>
    <row r="366" spans="1:6" s="7" customFormat="1" ht="15">
      <c r="A366" s="315"/>
      <c r="B366" s="316" t="s">
        <v>681</v>
      </c>
      <c r="C366" s="318"/>
      <c r="D366" s="367" t="s">
        <v>672</v>
      </c>
      <c r="E366" s="317"/>
      <c r="F366" s="314"/>
    </row>
    <row r="367" spans="1:6" s="7" customFormat="1" ht="15">
      <c r="A367" s="315"/>
      <c r="B367" s="316"/>
      <c r="C367" s="318"/>
      <c r="D367" s="367">
        <v>0</v>
      </c>
      <c r="E367" s="317"/>
      <c r="F367" s="314"/>
    </row>
    <row r="368" spans="1:6" s="7" customFormat="1" ht="15">
      <c r="A368" s="315"/>
      <c r="B368" s="316"/>
      <c r="C368" s="318"/>
      <c r="D368" s="367">
        <v>0</v>
      </c>
      <c r="E368" s="317"/>
      <c r="F368" s="314"/>
    </row>
    <row r="369" spans="1:6" s="7" customFormat="1" ht="15">
      <c r="A369" s="315"/>
      <c r="B369" s="316"/>
      <c r="C369" s="318"/>
      <c r="D369" s="367">
        <v>0</v>
      </c>
      <c r="E369" s="317"/>
      <c r="F369" s="314"/>
    </row>
    <row r="370" spans="1:6" s="7" customFormat="1" ht="15">
      <c r="A370" s="315"/>
      <c r="B370" s="316"/>
      <c r="C370" s="318"/>
      <c r="D370" s="367">
        <v>0</v>
      </c>
      <c r="E370" s="317"/>
      <c r="F370" s="314"/>
    </row>
    <row r="371" spans="1:6">
      <c r="A371" s="312">
        <v>39055</v>
      </c>
      <c r="B371" s="589" t="s">
        <v>238</v>
      </c>
      <c r="C371" s="590"/>
      <c r="D371" s="367">
        <v>4</v>
      </c>
      <c r="E371" s="313">
        <f>SUM(D373:D375)</f>
        <v>0</v>
      </c>
      <c r="F371" s="314"/>
    </row>
    <row r="372" spans="1:6">
      <c r="A372" s="315"/>
      <c r="B372" s="316" t="s">
        <v>681</v>
      </c>
      <c r="C372" s="318"/>
      <c r="D372" s="367" t="s">
        <v>672</v>
      </c>
      <c r="E372" s="317"/>
      <c r="F372" s="314"/>
    </row>
    <row r="373" spans="1:6">
      <c r="A373" s="315"/>
      <c r="B373" s="316"/>
      <c r="C373" s="318"/>
      <c r="D373" s="367">
        <v>0</v>
      </c>
      <c r="E373" s="317"/>
      <c r="F373" s="314"/>
    </row>
    <row r="374" spans="1:6">
      <c r="A374" s="315"/>
      <c r="B374" s="316"/>
      <c r="C374" s="318"/>
      <c r="D374" s="367">
        <v>0</v>
      </c>
      <c r="E374" s="317"/>
      <c r="F374" s="314"/>
    </row>
    <row r="375" spans="1:6">
      <c r="A375" s="315"/>
      <c r="B375" s="316"/>
      <c r="C375" s="318"/>
      <c r="D375" s="367">
        <v>0</v>
      </c>
      <c r="E375" s="317"/>
      <c r="F375" s="314"/>
    </row>
    <row r="376" spans="1:6" s="7" customFormat="1" ht="15">
      <c r="A376" s="312">
        <v>39056</v>
      </c>
      <c r="B376" s="589" t="s">
        <v>239</v>
      </c>
      <c r="C376" s="590"/>
      <c r="D376" s="367">
        <v>2</v>
      </c>
      <c r="E376" s="313">
        <f>SUM(D378:D380)</f>
        <v>0</v>
      </c>
      <c r="F376" s="314"/>
    </row>
    <row r="377" spans="1:6" s="7" customFormat="1" ht="15">
      <c r="A377" s="199"/>
      <c r="B377" s="316" t="s">
        <v>681</v>
      </c>
      <c r="C377" s="318"/>
      <c r="D377" s="367" t="s">
        <v>672</v>
      </c>
      <c r="E377" s="199"/>
      <c r="F377" s="199"/>
    </row>
    <row r="378" spans="1:6" s="7" customFormat="1" ht="15">
      <c r="A378" s="199"/>
      <c r="B378" s="199"/>
      <c r="C378" s="199"/>
      <c r="D378" s="367">
        <v>0</v>
      </c>
      <c r="E378" s="199"/>
      <c r="F378" s="199"/>
    </row>
    <row r="379" spans="1:6" s="7" customFormat="1" ht="15">
      <c r="A379" s="199"/>
      <c r="B379" s="199"/>
      <c r="C379" s="199"/>
      <c r="D379" s="367">
        <v>0</v>
      </c>
      <c r="E379" s="199"/>
      <c r="F379" s="199"/>
    </row>
    <row r="380" spans="1:6">
      <c r="D380" s="367">
        <v>0</v>
      </c>
    </row>
    <row r="381" spans="1:6" s="7" customFormat="1" ht="15">
      <c r="A381" s="199"/>
      <c r="B381" s="199"/>
      <c r="C381" s="199"/>
      <c r="D381" s="372"/>
      <c r="E381" s="199"/>
      <c r="F381" s="199"/>
    </row>
    <row r="382" spans="1:6" s="7" customFormat="1" ht="15">
      <c r="A382" s="199"/>
      <c r="B382" s="199"/>
      <c r="C382" s="199"/>
      <c r="D382" s="372"/>
      <c r="E382" s="199"/>
      <c r="F382" s="199"/>
    </row>
    <row r="383" spans="1:6" s="7" customFormat="1" ht="15">
      <c r="A383" s="199"/>
      <c r="B383" s="199"/>
      <c r="C383" s="199"/>
      <c r="D383" s="372"/>
      <c r="E383" s="199"/>
      <c r="F383" s="199"/>
    </row>
    <row r="384" spans="1:6" s="7" customFormat="1" ht="15">
      <c r="A384" s="199"/>
      <c r="B384" s="199"/>
      <c r="C384" s="199"/>
      <c r="D384" s="372"/>
      <c r="E384" s="199"/>
      <c r="F384" s="199"/>
    </row>
    <row r="385" spans="1:6" ht="20.100000000000001" customHeight="1"/>
    <row r="386" spans="1:6" s="7" customFormat="1" ht="15">
      <c r="A386" s="199"/>
      <c r="B386" s="199"/>
      <c r="C386" s="199"/>
      <c r="D386" s="372"/>
      <c r="E386" s="199"/>
      <c r="F386" s="199"/>
    </row>
    <row r="387" spans="1:6" s="7" customFormat="1" ht="15">
      <c r="A387" s="199"/>
      <c r="B387" s="199"/>
      <c r="C387" s="199"/>
      <c r="D387" s="372"/>
      <c r="E387" s="199"/>
      <c r="F387" s="199"/>
    </row>
    <row r="388" spans="1:6" s="7" customFormat="1" ht="15">
      <c r="A388" s="199"/>
      <c r="B388" s="199"/>
      <c r="C388" s="199"/>
      <c r="D388" s="372"/>
      <c r="E388" s="199"/>
      <c r="F388" s="199"/>
    </row>
    <row r="389" spans="1:6" s="7" customFormat="1" ht="15">
      <c r="A389" s="199"/>
      <c r="B389" s="199"/>
      <c r="C389" s="199"/>
      <c r="D389" s="372"/>
      <c r="E389" s="199"/>
      <c r="F389" s="199"/>
    </row>
    <row r="391" spans="1:6" s="7" customFormat="1" ht="15">
      <c r="A391" s="199"/>
      <c r="B391" s="199"/>
      <c r="C391" s="199"/>
      <c r="D391" s="372"/>
      <c r="E391" s="199"/>
      <c r="F391" s="199"/>
    </row>
    <row r="392" spans="1:6" s="7" customFormat="1" ht="15">
      <c r="A392" s="199"/>
      <c r="B392" s="199"/>
      <c r="C392" s="199"/>
      <c r="D392" s="372"/>
      <c r="E392" s="199"/>
      <c r="F392" s="199"/>
    </row>
    <row r="393" spans="1:6" s="7" customFormat="1" ht="15">
      <c r="A393" s="199"/>
      <c r="B393" s="199"/>
      <c r="C393" s="199"/>
      <c r="D393" s="372"/>
      <c r="E393" s="199"/>
      <c r="F393" s="199"/>
    </row>
    <row r="394" spans="1:6" s="7" customFormat="1" ht="15">
      <c r="A394" s="199"/>
      <c r="B394" s="199"/>
      <c r="C394" s="199"/>
      <c r="D394" s="372"/>
      <c r="E394" s="199"/>
      <c r="F394" s="199"/>
    </row>
    <row r="396" spans="1:6" s="7" customFormat="1" ht="15">
      <c r="A396" s="199"/>
      <c r="B396" s="199"/>
      <c r="C396" s="199"/>
      <c r="D396" s="372"/>
      <c r="E396" s="199"/>
      <c r="F396" s="199"/>
    </row>
    <row r="397" spans="1:6" s="7" customFormat="1" ht="15">
      <c r="A397" s="199"/>
      <c r="B397" s="199"/>
      <c r="C397" s="199"/>
      <c r="D397" s="372"/>
      <c r="E397" s="199"/>
      <c r="F397" s="199"/>
    </row>
    <row r="398" spans="1:6" s="7" customFormat="1" ht="15">
      <c r="A398" s="199"/>
      <c r="B398" s="199"/>
      <c r="C398" s="199"/>
      <c r="D398" s="372"/>
      <c r="E398" s="199"/>
      <c r="F398" s="199"/>
    </row>
    <row r="399" spans="1:6" s="7" customFormat="1" ht="15">
      <c r="A399" s="199"/>
      <c r="B399" s="199"/>
      <c r="C399" s="199"/>
      <c r="D399" s="372"/>
      <c r="E399" s="199"/>
      <c r="F399" s="199"/>
    </row>
    <row r="401" spans="1:6" s="7" customFormat="1" ht="15">
      <c r="A401" s="199"/>
      <c r="B401" s="199"/>
      <c r="C401" s="199"/>
      <c r="D401" s="372"/>
      <c r="E401" s="199"/>
      <c r="F401" s="199"/>
    </row>
    <row r="402" spans="1:6" s="7" customFormat="1" ht="15">
      <c r="A402" s="199"/>
      <c r="B402" s="199"/>
      <c r="C402" s="199"/>
      <c r="D402" s="372"/>
      <c r="E402" s="199"/>
      <c r="F402" s="199"/>
    </row>
    <row r="403" spans="1:6" s="7" customFormat="1" ht="15">
      <c r="A403" s="199"/>
      <c r="B403" s="199"/>
      <c r="C403" s="199"/>
      <c r="D403" s="372"/>
      <c r="E403" s="199"/>
      <c r="F403" s="199"/>
    </row>
    <row r="404" spans="1:6" s="7" customFormat="1" ht="15">
      <c r="A404" s="199"/>
      <c r="B404" s="199"/>
      <c r="C404" s="199"/>
      <c r="D404" s="372"/>
      <c r="E404" s="199"/>
      <c r="F404" s="199"/>
    </row>
    <row r="406" spans="1:6" s="7" customFormat="1" ht="15">
      <c r="A406" s="199"/>
      <c r="B406" s="199"/>
      <c r="C406" s="199"/>
      <c r="D406" s="372"/>
      <c r="E406" s="199"/>
      <c r="F406" s="199"/>
    </row>
    <row r="407" spans="1:6" s="7" customFormat="1" ht="15">
      <c r="A407" s="199"/>
      <c r="B407" s="199"/>
      <c r="C407" s="199"/>
      <c r="D407" s="372"/>
      <c r="E407" s="199"/>
      <c r="F407" s="199"/>
    </row>
    <row r="408" spans="1:6" s="7" customFormat="1" ht="15">
      <c r="A408" s="199"/>
      <c r="B408" s="199"/>
      <c r="C408" s="199"/>
      <c r="D408" s="372"/>
      <c r="E408" s="199"/>
      <c r="F408" s="199"/>
    </row>
    <row r="409" spans="1:6" s="7" customFormat="1" ht="15">
      <c r="A409" s="199"/>
      <c r="B409" s="199"/>
      <c r="C409" s="199"/>
      <c r="D409" s="372"/>
      <c r="E409" s="199"/>
      <c r="F409" s="199"/>
    </row>
    <row r="411" spans="1:6" s="7" customFormat="1" ht="15">
      <c r="A411" s="199"/>
      <c r="B411" s="199"/>
      <c r="C411" s="199"/>
      <c r="D411" s="372"/>
      <c r="E411" s="199"/>
      <c r="F411" s="199"/>
    </row>
    <row r="412" spans="1:6" s="7" customFormat="1" ht="15">
      <c r="A412" s="199"/>
      <c r="B412" s="199"/>
      <c r="C412" s="199"/>
      <c r="D412" s="372"/>
      <c r="E412" s="199"/>
      <c r="F412" s="199"/>
    </row>
    <row r="413" spans="1:6" s="7" customFormat="1" ht="15">
      <c r="A413" s="199"/>
      <c r="B413" s="199"/>
      <c r="C413" s="199"/>
      <c r="D413" s="372"/>
      <c r="E413" s="199"/>
      <c r="F413" s="199"/>
    </row>
    <row r="414" spans="1:6" s="7" customFormat="1" ht="15">
      <c r="A414" s="199"/>
      <c r="B414" s="199"/>
      <c r="C414" s="199"/>
      <c r="D414" s="372"/>
      <c r="E414" s="199"/>
      <c r="F414" s="199"/>
    </row>
    <row r="416" spans="1:6" s="7" customFormat="1" ht="15">
      <c r="A416" s="199"/>
      <c r="B416" s="199"/>
      <c r="C416" s="199"/>
      <c r="D416" s="372"/>
      <c r="E416" s="199"/>
      <c r="F416" s="199"/>
    </row>
    <row r="417" spans="1:6" s="7" customFormat="1" ht="15">
      <c r="A417" s="199"/>
      <c r="B417" s="199"/>
      <c r="C417" s="199"/>
      <c r="D417" s="372"/>
      <c r="E417" s="199"/>
      <c r="F417" s="199"/>
    </row>
    <row r="418" spans="1:6" s="7" customFormat="1" ht="15">
      <c r="A418" s="199"/>
      <c r="B418" s="199"/>
      <c r="C418" s="199"/>
      <c r="D418" s="372"/>
      <c r="E418" s="199"/>
      <c r="F418" s="199"/>
    </row>
    <row r="419" spans="1:6" s="7" customFormat="1" ht="15">
      <c r="A419" s="199"/>
      <c r="B419" s="199"/>
      <c r="C419" s="199"/>
      <c r="D419" s="372"/>
      <c r="E419" s="199"/>
      <c r="F419" s="199"/>
    </row>
    <row r="423" spans="1:6" s="7" customFormat="1" ht="15">
      <c r="A423" s="199"/>
      <c r="B423" s="199"/>
      <c r="C423" s="199"/>
      <c r="D423" s="372"/>
      <c r="E423" s="199"/>
      <c r="F423" s="199"/>
    </row>
    <row r="424" spans="1:6" s="7" customFormat="1" ht="15">
      <c r="A424" s="199"/>
      <c r="B424" s="199"/>
      <c r="C424" s="199"/>
      <c r="D424" s="372"/>
      <c r="E424" s="199"/>
      <c r="F424" s="199"/>
    </row>
    <row r="425" spans="1:6" s="7" customFormat="1" ht="15">
      <c r="A425" s="199"/>
      <c r="B425" s="199"/>
      <c r="C425" s="199"/>
      <c r="D425" s="372"/>
      <c r="E425" s="199"/>
      <c r="F425" s="199"/>
    </row>
    <row r="426" spans="1:6" s="7" customFormat="1" ht="15">
      <c r="A426" s="199"/>
      <c r="B426" s="199"/>
      <c r="C426" s="199"/>
      <c r="D426" s="372"/>
      <c r="E426" s="199"/>
      <c r="F426" s="199"/>
    </row>
    <row r="428" spans="1:6" s="7" customFormat="1" ht="15">
      <c r="A428" s="199"/>
      <c r="B428" s="199"/>
      <c r="C428" s="199"/>
      <c r="D428" s="372"/>
      <c r="E428" s="199"/>
      <c r="F428" s="199"/>
    </row>
    <row r="429" spans="1:6" s="7" customFormat="1" ht="15">
      <c r="A429" s="199"/>
      <c r="B429" s="199"/>
      <c r="C429" s="199"/>
      <c r="D429" s="372"/>
      <c r="E429" s="199"/>
      <c r="F429" s="199"/>
    </row>
    <row r="430" spans="1:6" s="7" customFormat="1" ht="15">
      <c r="A430" s="199"/>
      <c r="B430" s="199"/>
      <c r="C430" s="199"/>
      <c r="D430" s="372"/>
      <c r="E430" s="199"/>
      <c r="F430" s="199"/>
    </row>
    <row r="431" spans="1:6" s="7" customFormat="1" ht="15">
      <c r="A431" s="199"/>
      <c r="B431" s="199"/>
      <c r="C431" s="199"/>
      <c r="D431" s="372"/>
      <c r="E431" s="199"/>
      <c r="F431" s="199"/>
    </row>
    <row r="433" spans="1:6" s="7" customFormat="1" ht="15">
      <c r="A433" s="199"/>
      <c r="B433" s="199"/>
      <c r="C433" s="199"/>
      <c r="D433" s="372"/>
      <c r="E433" s="199"/>
      <c r="F433" s="199"/>
    </row>
    <row r="434" spans="1:6" s="7" customFormat="1" ht="15">
      <c r="A434" s="199"/>
      <c r="B434" s="199"/>
      <c r="C434" s="199"/>
      <c r="D434" s="372"/>
      <c r="E434" s="199"/>
      <c r="F434" s="199"/>
    </row>
    <row r="435" spans="1:6" s="7" customFormat="1" ht="15">
      <c r="A435" s="199"/>
      <c r="B435" s="199"/>
      <c r="C435" s="199"/>
      <c r="D435" s="372"/>
      <c r="E435" s="199"/>
      <c r="F435" s="199"/>
    </row>
    <row r="436" spans="1:6" s="7" customFormat="1" ht="15">
      <c r="A436" s="199"/>
      <c r="B436" s="199"/>
      <c r="C436" s="199"/>
      <c r="D436" s="372"/>
      <c r="E436" s="199"/>
      <c r="F436" s="199"/>
    </row>
    <row r="438" spans="1:6" s="7" customFormat="1" ht="15">
      <c r="A438" s="199"/>
      <c r="B438" s="199"/>
      <c r="C438" s="199"/>
      <c r="D438" s="372"/>
      <c r="E438" s="199"/>
      <c r="F438" s="199"/>
    </row>
    <row r="439" spans="1:6" s="7" customFormat="1" ht="15">
      <c r="A439" s="199"/>
      <c r="B439" s="199"/>
      <c r="C439" s="199"/>
      <c r="D439" s="372"/>
      <c r="E439" s="199"/>
      <c r="F439" s="199"/>
    </row>
    <row r="440" spans="1:6" s="7" customFormat="1" ht="15">
      <c r="A440" s="199"/>
      <c r="B440" s="199"/>
      <c r="C440" s="199"/>
      <c r="D440" s="372"/>
      <c r="E440" s="199"/>
      <c r="F440" s="199"/>
    </row>
    <row r="441" spans="1:6" s="7" customFormat="1" ht="15">
      <c r="A441" s="199"/>
      <c r="B441" s="199"/>
      <c r="C441" s="199"/>
      <c r="D441" s="372"/>
      <c r="E441" s="199"/>
      <c r="F441" s="199"/>
    </row>
    <row r="443" spans="1:6" s="7" customFormat="1" ht="15">
      <c r="A443" s="199"/>
      <c r="B443" s="199"/>
      <c r="C443" s="199"/>
      <c r="D443" s="372"/>
      <c r="E443" s="199"/>
      <c r="F443" s="199"/>
    </row>
    <row r="444" spans="1:6" s="7" customFormat="1" ht="15">
      <c r="A444" s="199"/>
      <c r="B444" s="199"/>
      <c r="C444" s="199"/>
      <c r="D444" s="372"/>
      <c r="E444" s="199"/>
      <c r="F444" s="199"/>
    </row>
    <row r="445" spans="1:6" s="7" customFormat="1" ht="15">
      <c r="A445" s="199"/>
      <c r="B445" s="199"/>
      <c r="C445" s="199"/>
      <c r="D445" s="372"/>
      <c r="E445" s="199"/>
      <c r="F445" s="199"/>
    </row>
    <row r="446" spans="1:6" s="7" customFormat="1" ht="15">
      <c r="A446" s="199"/>
      <c r="B446" s="199"/>
      <c r="C446" s="199"/>
      <c r="D446" s="372"/>
      <c r="E446" s="199"/>
      <c r="F446" s="199"/>
    </row>
    <row r="449" spans="1:6" s="7" customFormat="1" ht="15">
      <c r="A449" s="199"/>
      <c r="B449" s="199"/>
      <c r="C449" s="199"/>
      <c r="D449" s="372"/>
      <c r="E449" s="199"/>
      <c r="F449" s="199"/>
    </row>
    <row r="450" spans="1:6" s="7" customFormat="1" ht="15">
      <c r="A450" s="199"/>
      <c r="B450" s="199"/>
      <c r="C450" s="199"/>
      <c r="D450" s="372"/>
      <c r="E450" s="199"/>
      <c r="F450" s="199"/>
    </row>
    <row r="451" spans="1:6" s="7" customFormat="1" ht="15">
      <c r="A451" s="199"/>
      <c r="B451" s="199"/>
      <c r="C451" s="199"/>
      <c r="D451" s="372"/>
      <c r="E451" s="199"/>
      <c r="F451" s="199"/>
    </row>
    <row r="452" spans="1:6" s="7" customFormat="1" ht="15">
      <c r="A452" s="199"/>
      <c r="B452" s="199"/>
      <c r="C452" s="199"/>
      <c r="D452" s="372"/>
      <c r="E452" s="199"/>
      <c r="F452" s="199"/>
    </row>
    <row r="453" spans="1:6" ht="33" customHeight="1"/>
    <row r="454" spans="1:6" s="7" customFormat="1" ht="15">
      <c r="A454" s="199"/>
      <c r="B454" s="199"/>
      <c r="C454" s="199"/>
      <c r="D454" s="372"/>
      <c r="E454" s="199"/>
      <c r="F454" s="199"/>
    </row>
    <row r="455" spans="1:6" s="7" customFormat="1" ht="15">
      <c r="A455" s="199"/>
      <c r="B455" s="199"/>
      <c r="C455" s="199"/>
      <c r="D455" s="372"/>
      <c r="E455" s="199"/>
      <c r="F455" s="199"/>
    </row>
    <row r="456" spans="1:6" s="7" customFormat="1" ht="15">
      <c r="A456" s="199"/>
      <c r="B456" s="199"/>
      <c r="C456" s="199"/>
      <c r="D456" s="372"/>
      <c r="E456" s="199"/>
      <c r="F456" s="199"/>
    </row>
    <row r="457" spans="1:6" s="7" customFormat="1" ht="15">
      <c r="A457" s="199"/>
      <c r="B457" s="199"/>
      <c r="C457" s="199"/>
      <c r="D457" s="372"/>
      <c r="E457" s="199"/>
      <c r="F457" s="199"/>
    </row>
    <row r="464" spans="1:6" s="7" customFormat="1" ht="15">
      <c r="A464" s="199"/>
      <c r="B464" s="199"/>
      <c r="C464" s="199"/>
      <c r="D464" s="372"/>
      <c r="E464" s="199"/>
      <c r="F464" s="199"/>
    </row>
    <row r="465" spans="1:6" s="7" customFormat="1" ht="15">
      <c r="A465" s="199"/>
      <c r="B465" s="199"/>
      <c r="C465" s="199"/>
      <c r="D465" s="372"/>
      <c r="E465" s="199"/>
      <c r="F465" s="199"/>
    </row>
    <row r="466" spans="1:6" s="7" customFormat="1" ht="15">
      <c r="A466" s="199"/>
      <c r="B466" s="199"/>
      <c r="C466" s="199"/>
      <c r="D466" s="372"/>
      <c r="E466" s="199"/>
      <c r="F466" s="199"/>
    </row>
    <row r="467" spans="1:6" s="7" customFormat="1" ht="15">
      <c r="A467" s="199"/>
      <c r="B467" s="199"/>
      <c r="C467" s="199"/>
      <c r="D467" s="372"/>
      <c r="E467" s="199"/>
      <c r="F467" s="199"/>
    </row>
    <row r="471" spans="1:6" s="7" customFormat="1" ht="15">
      <c r="A471" s="199"/>
      <c r="B471" s="199"/>
      <c r="C471" s="199"/>
      <c r="D471" s="372"/>
      <c r="E471" s="199"/>
      <c r="F471" s="199"/>
    </row>
    <row r="472" spans="1:6" s="7" customFormat="1" ht="15">
      <c r="A472" s="199"/>
      <c r="B472" s="199"/>
      <c r="C472" s="199"/>
      <c r="D472" s="372"/>
      <c r="E472" s="199"/>
      <c r="F472" s="199"/>
    </row>
    <row r="473" spans="1:6" s="7" customFormat="1" ht="15">
      <c r="A473" s="199"/>
      <c r="B473" s="199"/>
      <c r="C473" s="199"/>
      <c r="D473" s="372"/>
      <c r="E473" s="199"/>
      <c r="F473" s="199"/>
    </row>
    <row r="474" spans="1:6" s="7" customFormat="1" ht="15">
      <c r="A474" s="199"/>
      <c r="B474" s="199"/>
      <c r="C474" s="199"/>
      <c r="D474" s="372"/>
      <c r="E474" s="199"/>
      <c r="F474" s="199"/>
    </row>
    <row r="475" spans="1:6" s="7" customFormat="1" ht="15">
      <c r="A475" s="199"/>
      <c r="B475" s="199"/>
      <c r="C475" s="199"/>
      <c r="D475" s="372"/>
      <c r="E475" s="199"/>
      <c r="F475" s="199"/>
    </row>
    <row r="476" spans="1:6" s="7" customFormat="1" ht="15">
      <c r="A476" s="199"/>
      <c r="B476" s="199"/>
      <c r="C476" s="199"/>
      <c r="D476" s="372"/>
      <c r="E476" s="199"/>
      <c r="F476" s="199"/>
    </row>
    <row r="477" spans="1:6" s="7" customFormat="1" ht="15">
      <c r="A477" s="199"/>
      <c r="B477" s="199"/>
      <c r="C477" s="199"/>
      <c r="D477" s="372"/>
      <c r="E477" s="199"/>
      <c r="F477" s="199"/>
    </row>
    <row r="478" spans="1:6" s="7" customFormat="1" ht="15">
      <c r="A478" s="199"/>
      <c r="B478" s="199"/>
      <c r="C478" s="199"/>
      <c r="D478" s="372"/>
      <c r="E478" s="199"/>
      <c r="F478" s="199"/>
    </row>
    <row r="479" spans="1:6" s="7" customFormat="1" ht="15">
      <c r="A479" s="199"/>
      <c r="B479" s="199"/>
      <c r="C479" s="199"/>
      <c r="D479" s="372"/>
      <c r="E479" s="199"/>
      <c r="F479" s="199"/>
    </row>
    <row r="519" ht="57.95" customHeight="1"/>
    <row r="529" ht="54.95" customHeight="1"/>
    <row r="534" ht="51.95" customHeight="1"/>
    <row r="549" ht="20.100000000000001" customHeight="1"/>
  </sheetData>
  <mergeCells count="111">
    <mergeCell ref="B371:C371"/>
    <mergeCell ref="B376:C376"/>
    <mergeCell ref="D1:D2"/>
    <mergeCell ref="E1:E2"/>
    <mergeCell ref="B3:C3"/>
    <mergeCell ref="B4:C4"/>
    <mergeCell ref="B9:C9"/>
    <mergeCell ref="B355:C355"/>
    <mergeCell ref="B360:C360"/>
    <mergeCell ref="B365:C365"/>
    <mergeCell ref="B342:C342"/>
    <mergeCell ref="B348:C348"/>
    <mergeCell ref="B354:C354"/>
    <mergeCell ref="B327:C327"/>
    <mergeCell ref="B332:C332"/>
    <mergeCell ref="B337:C337"/>
    <mergeCell ref="B319:C319"/>
    <mergeCell ref="B320:C320"/>
    <mergeCell ref="B321:C321"/>
    <mergeCell ref="B316:C316"/>
    <mergeCell ref="B317:C317"/>
    <mergeCell ref="B318:C318"/>
    <mergeCell ref="B313:C313"/>
    <mergeCell ref="B314:C314"/>
    <mergeCell ref="B315:C315"/>
    <mergeCell ref="B310:C310"/>
    <mergeCell ref="B311:C311"/>
    <mergeCell ref="B312:C312"/>
    <mergeCell ref="B294:C294"/>
    <mergeCell ref="B299:C299"/>
    <mergeCell ref="B304:C304"/>
    <mergeCell ref="B279:C279"/>
    <mergeCell ref="B284:C284"/>
    <mergeCell ref="B289:C289"/>
    <mergeCell ref="B264:C264"/>
    <mergeCell ref="B269:C269"/>
    <mergeCell ref="B274:C274"/>
    <mergeCell ref="B253:C253"/>
    <mergeCell ref="B254:C254"/>
    <mergeCell ref="B259:C259"/>
    <mergeCell ref="B238:C238"/>
    <mergeCell ref="B243:C243"/>
    <mergeCell ref="B248:C248"/>
    <mergeCell ref="B220:C220"/>
    <mergeCell ref="B225:C225"/>
    <mergeCell ref="B233:C233"/>
    <mergeCell ref="B210:C210"/>
    <mergeCell ref="B214:C214"/>
    <mergeCell ref="B219:C219"/>
    <mergeCell ref="B198:C198"/>
    <mergeCell ref="B202:C202"/>
    <mergeCell ref="B206:C206"/>
    <mergeCell ref="B183:C183"/>
    <mergeCell ref="B188:C188"/>
    <mergeCell ref="B193:C193"/>
    <mergeCell ref="B176:C176"/>
    <mergeCell ref="B177:C177"/>
    <mergeCell ref="B178:C178"/>
    <mergeCell ref="B173:C173"/>
    <mergeCell ref="B174:C174"/>
    <mergeCell ref="B175:C175"/>
    <mergeCell ref="B170:C170"/>
    <mergeCell ref="B171:C171"/>
    <mergeCell ref="B172:C172"/>
    <mergeCell ref="B167:C167"/>
    <mergeCell ref="B168:C168"/>
    <mergeCell ref="B169:C169"/>
    <mergeCell ref="B164:C164"/>
    <mergeCell ref="B165:C165"/>
    <mergeCell ref="B166:C166"/>
    <mergeCell ref="B161:C161"/>
    <mergeCell ref="B162:C162"/>
    <mergeCell ref="B163:C163"/>
    <mergeCell ref="B158:C158"/>
    <mergeCell ref="B159:C159"/>
    <mergeCell ref="B160:C160"/>
    <mergeCell ref="B155:C155"/>
    <mergeCell ref="B156:C156"/>
    <mergeCell ref="B157:C157"/>
    <mergeCell ref="B143:C143"/>
    <mergeCell ref="B144:C144"/>
    <mergeCell ref="B149:C149"/>
    <mergeCell ref="B128:C128"/>
    <mergeCell ref="B133:C133"/>
    <mergeCell ref="B138:C138"/>
    <mergeCell ref="B116:C116"/>
    <mergeCell ref="B120:C120"/>
    <mergeCell ref="B124:C124"/>
    <mergeCell ref="B104:C104"/>
    <mergeCell ref="B108:C108"/>
    <mergeCell ref="B112:C112"/>
    <mergeCell ref="B91:C91"/>
    <mergeCell ref="B97:C97"/>
    <mergeCell ref="B103:C103"/>
    <mergeCell ref="B74:C74"/>
    <mergeCell ref="B79:C79"/>
    <mergeCell ref="B85:C85"/>
    <mergeCell ref="B14:C14"/>
    <mergeCell ref="B19:C19"/>
    <mergeCell ref="B25:C25"/>
    <mergeCell ref="A1:A2"/>
    <mergeCell ref="B1:C2"/>
    <mergeCell ref="B59:C59"/>
    <mergeCell ref="B63:C63"/>
    <mergeCell ref="B69:C69"/>
    <mergeCell ref="B49:C49"/>
    <mergeCell ref="B54:C54"/>
    <mergeCell ref="B55:C55"/>
    <mergeCell ref="B31:C31"/>
    <mergeCell ref="B37:C37"/>
    <mergeCell ref="B43:C43"/>
  </mergeCells>
  <phoneticPr fontId="3" type="noConversion"/>
  <pageMargins left="0.78740157480314998" right="0.27559055118110198" top="0.98425196850393704" bottom="0.59055118110236204" header="0.39370078740157499" footer="0.27559055118110198"/>
  <pageSetup paperSize="9" scale="44" fitToHeight="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F122B-4F3D-9346-8495-2CD979199A2B}">
  <sheetPr>
    <pageSetUpPr fitToPage="1"/>
  </sheetPr>
  <dimension ref="A1:H321"/>
  <sheetViews>
    <sheetView view="pageBreakPreview" zoomScale="125" zoomScaleNormal="150" zoomScaleSheetLayoutView="125" workbookViewId="0">
      <selection activeCell="B266" sqref="B266:C266"/>
    </sheetView>
  </sheetViews>
  <sheetFormatPr defaultColWidth="11" defaultRowHeight="15.75"/>
  <cols>
    <col min="1" max="1" width="8" style="278" customWidth="1"/>
    <col min="2" max="2" width="87.375" style="277" customWidth="1"/>
    <col min="3" max="3" width="10.875" style="277"/>
    <col min="4" max="4" width="12.625" style="395" customWidth="1"/>
    <col min="5" max="5" width="12.125" style="396" customWidth="1"/>
    <col min="6" max="6" width="14.5" style="296" customWidth="1"/>
  </cols>
  <sheetData>
    <row r="1" spans="1:8" ht="32.1" customHeight="1">
      <c r="A1" s="397"/>
      <c r="B1" s="398"/>
      <c r="C1" s="399"/>
      <c r="D1" s="613" t="s">
        <v>772</v>
      </c>
      <c r="E1" s="581" t="s">
        <v>771</v>
      </c>
      <c r="F1" s="341" t="s">
        <v>287</v>
      </c>
    </row>
    <row r="2" spans="1:8" ht="35.1" customHeight="1">
      <c r="A2" s="397">
        <v>7</v>
      </c>
      <c r="B2" s="398" t="s">
        <v>955</v>
      </c>
      <c r="C2" s="399"/>
      <c r="D2" s="613"/>
      <c r="E2" s="581"/>
      <c r="F2" s="400">
        <f>SUM(E4:E1283)</f>
        <v>2</v>
      </c>
      <c r="G2" s="363"/>
      <c r="H2" s="363"/>
    </row>
    <row r="3" spans="1:8" ht="15.95" customHeight="1">
      <c r="A3" s="401" t="s">
        <v>896</v>
      </c>
      <c r="B3" s="402" t="s">
        <v>897</v>
      </c>
      <c r="C3" s="403"/>
      <c r="D3" s="374"/>
      <c r="E3" s="375"/>
      <c r="F3" s="376"/>
      <c r="G3" s="363"/>
      <c r="H3" s="363"/>
    </row>
    <row r="4" spans="1:8">
      <c r="A4" s="404">
        <v>39083</v>
      </c>
      <c r="B4" s="405" t="s">
        <v>898</v>
      </c>
      <c r="C4" s="406"/>
      <c r="D4" s="407">
        <v>2000</v>
      </c>
      <c r="E4" s="408">
        <f>SUM(D6)</f>
        <v>0</v>
      </c>
      <c r="F4" s="409"/>
      <c r="G4" s="363"/>
      <c r="H4" s="363"/>
    </row>
    <row r="5" spans="1:8">
      <c r="A5" s="410"/>
      <c r="B5" s="411" t="s">
        <v>863</v>
      </c>
      <c r="C5" s="412"/>
      <c r="D5" s="413" t="s">
        <v>672</v>
      </c>
      <c r="E5" s="414"/>
      <c r="F5" s="409"/>
      <c r="G5" s="363"/>
      <c r="H5" s="363"/>
    </row>
    <row r="6" spans="1:8">
      <c r="A6" s="410"/>
      <c r="B6" s="411"/>
      <c r="C6" s="412"/>
      <c r="D6" s="413"/>
      <c r="E6" s="414"/>
      <c r="F6" s="409"/>
      <c r="G6" s="363"/>
      <c r="H6" s="363"/>
    </row>
    <row r="7" spans="1:8" ht="15.95" customHeight="1">
      <c r="A7" s="404">
        <v>39084</v>
      </c>
      <c r="B7" s="405" t="s">
        <v>899</v>
      </c>
      <c r="C7" s="406"/>
      <c r="D7" s="407">
        <v>1000</v>
      </c>
      <c r="E7" s="408">
        <f>SUM(D9)</f>
        <v>0</v>
      </c>
      <c r="F7" s="409"/>
      <c r="G7" s="363"/>
      <c r="H7" s="363"/>
    </row>
    <row r="8" spans="1:8" ht="15.95" customHeight="1">
      <c r="A8" s="410"/>
      <c r="B8" s="411" t="s">
        <v>863</v>
      </c>
      <c r="C8" s="412"/>
      <c r="D8" s="413" t="s">
        <v>672</v>
      </c>
      <c r="E8" s="414"/>
      <c r="F8" s="409"/>
      <c r="G8" s="363"/>
      <c r="H8" s="363"/>
    </row>
    <row r="9" spans="1:8" ht="15.95" customHeight="1">
      <c r="A9" s="410"/>
      <c r="B9" s="411"/>
      <c r="C9" s="412"/>
      <c r="D9" s="413"/>
      <c r="E9" s="414"/>
      <c r="F9" s="409"/>
      <c r="G9" s="363"/>
      <c r="H9" s="363"/>
    </row>
    <row r="10" spans="1:8" ht="15.95" customHeight="1">
      <c r="A10" s="404">
        <v>39085</v>
      </c>
      <c r="B10" s="405" t="s">
        <v>900</v>
      </c>
      <c r="C10" s="406"/>
      <c r="D10" s="407">
        <v>20</v>
      </c>
      <c r="E10" s="408">
        <f>SUM(D12:D13)</f>
        <v>0</v>
      </c>
      <c r="F10" s="409"/>
      <c r="G10" s="363"/>
      <c r="H10" s="363"/>
    </row>
    <row r="11" spans="1:8" ht="15.95" customHeight="1">
      <c r="A11" s="410"/>
      <c r="B11" s="411" t="s">
        <v>863</v>
      </c>
      <c r="C11" s="412"/>
      <c r="D11" s="413" t="s">
        <v>672</v>
      </c>
      <c r="E11" s="414"/>
      <c r="F11" s="409"/>
      <c r="G11" s="363"/>
      <c r="H11" s="363"/>
    </row>
    <row r="12" spans="1:8" ht="15.95" customHeight="1">
      <c r="A12" s="410"/>
      <c r="B12" s="411"/>
      <c r="C12" s="412"/>
      <c r="D12" s="413">
        <v>0</v>
      </c>
      <c r="E12" s="414"/>
      <c r="F12" s="409"/>
      <c r="G12" s="363"/>
      <c r="H12" s="363"/>
    </row>
    <row r="13" spans="1:8" ht="15.95" customHeight="1">
      <c r="A13" s="410"/>
      <c r="B13" s="411"/>
      <c r="C13" s="412"/>
      <c r="D13" s="413">
        <v>0</v>
      </c>
      <c r="E13" s="414"/>
      <c r="F13" s="409"/>
      <c r="G13" s="363"/>
      <c r="H13" s="363"/>
    </row>
    <row r="14" spans="1:8" ht="15.95" customHeight="1">
      <c r="A14" s="404">
        <v>39086</v>
      </c>
      <c r="B14" s="405" t="s">
        <v>864</v>
      </c>
      <c r="C14" s="377"/>
      <c r="D14" s="407">
        <v>10</v>
      </c>
      <c r="E14" s="408">
        <f>SUM(D16:D17)</f>
        <v>0</v>
      </c>
      <c r="F14" s="409"/>
      <c r="G14" s="363"/>
      <c r="H14" s="363"/>
    </row>
    <row r="15" spans="1:8" ht="15.95" customHeight="1">
      <c r="A15" s="410"/>
      <c r="B15" s="411" t="s">
        <v>863</v>
      </c>
      <c r="C15" s="412"/>
      <c r="D15" s="413" t="s">
        <v>672</v>
      </c>
      <c r="E15" s="414"/>
      <c r="F15" s="409"/>
      <c r="G15" s="363"/>
      <c r="H15" s="363"/>
    </row>
    <row r="16" spans="1:8" ht="15.95" customHeight="1">
      <c r="A16" s="410"/>
      <c r="B16" s="378"/>
      <c r="C16" s="379"/>
      <c r="D16" s="413">
        <v>0</v>
      </c>
      <c r="E16" s="414"/>
      <c r="F16" s="409"/>
      <c r="G16" s="363"/>
      <c r="H16" s="363"/>
    </row>
    <row r="17" spans="1:8" ht="15.95" customHeight="1">
      <c r="A17" s="410"/>
      <c r="B17" s="378"/>
      <c r="C17" s="379"/>
      <c r="D17" s="413">
        <v>0</v>
      </c>
      <c r="E17" s="414"/>
      <c r="F17" s="409"/>
      <c r="G17" s="363"/>
      <c r="H17" s="363"/>
    </row>
    <row r="18" spans="1:8" ht="35.1" customHeight="1">
      <c r="A18" s="404">
        <v>39087</v>
      </c>
      <c r="B18" s="405" t="s">
        <v>865</v>
      </c>
      <c r="C18" s="377"/>
      <c r="D18" s="407">
        <v>10</v>
      </c>
      <c r="E18" s="408">
        <f>SUM(D20:D21)</f>
        <v>0</v>
      </c>
      <c r="F18" s="409"/>
      <c r="G18" s="363"/>
      <c r="H18" s="363"/>
    </row>
    <row r="19" spans="1:8" ht="15.95" customHeight="1">
      <c r="A19" s="410"/>
      <c r="B19" s="411" t="s">
        <v>863</v>
      </c>
      <c r="C19" s="412"/>
      <c r="D19" s="413" t="s">
        <v>672</v>
      </c>
      <c r="E19" s="414"/>
      <c r="F19" s="409"/>
      <c r="G19" s="363"/>
      <c r="H19" s="363"/>
    </row>
    <row r="20" spans="1:8" ht="15.95" customHeight="1">
      <c r="A20" s="410"/>
      <c r="B20" s="378"/>
      <c r="C20" s="379"/>
      <c r="D20" s="413">
        <v>0</v>
      </c>
      <c r="E20" s="414"/>
      <c r="F20" s="409"/>
      <c r="G20" s="363"/>
      <c r="H20" s="363"/>
    </row>
    <row r="21" spans="1:8" ht="15.95" customHeight="1">
      <c r="A21" s="410"/>
      <c r="B21" s="378"/>
      <c r="C21" s="379"/>
      <c r="D21" s="413">
        <v>0</v>
      </c>
      <c r="E21" s="414"/>
      <c r="F21" s="409"/>
      <c r="G21" s="363"/>
      <c r="H21" s="363"/>
    </row>
    <row r="22" spans="1:8" ht="15.95" customHeight="1">
      <c r="A22" s="404">
        <v>39088</v>
      </c>
      <c r="B22" s="405" t="s">
        <v>866</v>
      </c>
      <c r="C22" s="406"/>
      <c r="D22" s="407">
        <v>4</v>
      </c>
      <c r="E22" s="408">
        <f>SUM(D24:D25)</f>
        <v>0</v>
      </c>
      <c r="F22" s="409"/>
      <c r="G22" s="363"/>
      <c r="H22" s="363"/>
    </row>
    <row r="23" spans="1:8" ht="15.95" customHeight="1">
      <c r="A23" s="415"/>
      <c r="B23" s="411" t="s">
        <v>863</v>
      </c>
      <c r="C23" s="412"/>
      <c r="D23" s="413" t="s">
        <v>672</v>
      </c>
      <c r="E23" s="416"/>
      <c r="F23" s="417"/>
      <c r="G23" s="363"/>
      <c r="H23" s="363"/>
    </row>
    <row r="24" spans="1:8" ht="15.95" customHeight="1">
      <c r="A24" s="415"/>
      <c r="B24" s="418"/>
      <c r="C24" s="419"/>
      <c r="D24" s="420">
        <v>0</v>
      </c>
      <c r="E24" s="416"/>
      <c r="F24" s="417"/>
      <c r="G24" s="363"/>
      <c r="H24" s="363"/>
    </row>
    <row r="25" spans="1:8" ht="15.95" customHeight="1">
      <c r="A25" s="415"/>
      <c r="B25" s="418"/>
      <c r="C25" s="419"/>
      <c r="D25" s="420">
        <v>0</v>
      </c>
      <c r="E25" s="416"/>
      <c r="F25" s="417"/>
      <c r="G25" s="363"/>
      <c r="H25" s="363"/>
    </row>
    <row r="26" spans="1:8" ht="15.95" customHeight="1">
      <c r="A26" s="421">
        <v>39089</v>
      </c>
      <c r="B26" s="422" t="s">
        <v>867</v>
      </c>
      <c r="C26" s="380"/>
      <c r="D26" s="423">
        <v>2</v>
      </c>
      <c r="E26" s="424">
        <f>SUM(D28:D29)</f>
        <v>0</v>
      </c>
      <c r="F26" s="417"/>
      <c r="G26" s="363"/>
      <c r="H26" s="363"/>
    </row>
    <row r="27" spans="1:8" ht="15.95" customHeight="1">
      <c r="A27" s="415"/>
      <c r="B27" s="411" t="s">
        <v>863</v>
      </c>
      <c r="C27" s="412"/>
      <c r="D27" s="413" t="s">
        <v>672</v>
      </c>
      <c r="E27" s="416"/>
      <c r="F27" s="417"/>
      <c r="G27" s="363"/>
      <c r="H27" s="363"/>
    </row>
    <row r="28" spans="1:8" ht="15.95" customHeight="1">
      <c r="A28" s="415"/>
      <c r="B28" s="381"/>
      <c r="C28" s="382"/>
      <c r="D28" s="420">
        <v>0</v>
      </c>
      <c r="E28" s="416"/>
      <c r="F28" s="417"/>
      <c r="G28" s="363"/>
      <c r="H28" s="363"/>
    </row>
    <row r="29" spans="1:8" ht="15.95" customHeight="1">
      <c r="A29" s="415"/>
      <c r="B29" s="381"/>
      <c r="C29" s="382"/>
      <c r="D29" s="420">
        <v>0</v>
      </c>
      <c r="E29" s="416"/>
      <c r="F29" s="417"/>
      <c r="G29" s="363"/>
      <c r="H29" s="363"/>
    </row>
    <row r="30" spans="1:8" ht="15.95" customHeight="1">
      <c r="A30" s="401" t="s">
        <v>901</v>
      </c>
      <c r="B30" s="402" t="s">
        <v>902</v>
      </c>
      <c r="C30" s="403"/>
      <c r="D30" s="374"/>
      <c r="E30" s="375"/>
      <c r="F30" s="376"/>
      <c r="G30" s="363"/>
      <c r="H30" s="363"/>
    </row>
    <row r="31" spans="1:8" ht="24.95" customHeight="1">
      <c r="A31" s="404">
        <v>39114</v>
      </c>
      <c r="B31" s="405" t="s">
        <v>868</v>
      </c>
      <c r="C31" s="377"/>
      <c r="D31" s="407">
        <v>20</v>
      </c>
      <c r="E31" s="408"/>
      <c r="F31" s="409"/>
      <c r="G31" s="363"/>
      <c r="H31" s="363"/>
    </row>
    <row r="32" spans="1:8" ht="15.95" customHeight="1">
      <c r="A32" s="410"/>
      <c r="B32" s="411" t="s">
        <v>863</v>
      </c>
      <c r="C32" s="412"/>
      <c r="D32" s="413" t="s">
        <v>672</v>
      </c>
      <c r="E32" s="414"/>
      <c r="F32" s="409"/>
      <c r="G32" s="363"/>
      <c r="H32" s="363"/>
    </row>
    <row r="33" spans="1:8" ht="15.95" customHeight="1">
      <c r="A33" s="410"/>
      <c r="B33" s="411"/>
      <c r="C33" s="379"/>
      <c r="D33" s="413">
        <v>0</v>
      </c>
      <c r="E33" s="414"/>
      <c r="F33" s="409"/>
      <c r="G33" s="363"/>
      <c r="H33" s="363"/>
    </row>
    <row r="34" spans="1:8" ht="15.95" customHeight="1">
      <c r="A34" s="410"/>
      <c r="B34" s="411"/>
      <c r="C34" s="379"/>
      <c r="D34" s="413">
        <v>0</v>
      </c>
      <c r="E34" s="414"/>
      <c r="F34" s="409"/>
      <c r="G34" s="363"/>
      <c r="H34" s="363"/>
    </row>
    <row r="35" spans="1:8" ht="15.95" customHeight="1">
      <c r="A35" s="410"/>
      <c r="B35" s="411"/>
      <c r="C35" s="379"/>
      <c r="D35" s="413">
        <v>0</v>
      </c>
      <c r="E35" s="414"/>
      <c r="F35" s="409"/>
      <c r="G35" s="363"/>
      <c r="H35" s="363"/>
    </row>
    <row r="36" spans="1:8" ht="15.95" customHeight="1">
      <c r="A36" s="404">
        <v>39115</v>
      </c>
      <c r="B36" s="405" t="s">
        <v>903</v>
      </c>
      <c r="C36" s="406"/>
      <c r="D36" s="407">
        <v>30</v>
      </c>
      <c r="E36" s="408">
        <f>SUM(D38:D40)</f>
        <v>0</v>
      </c>
      <c r="F36" s="409"/>
      <c r="G36" s="363"/>
      <c r="H36" s="363"/>
    </row>
    <row r="37" spans="1:8" ht="15.95" customHeight="1">
      <c r="A37" s="410"/>
      <c r="B37" s="411" t="s">
        <v>863</v>
      </c>
      <c r="C37" s="412"/>
      <c r="D37" s="413" t="s">
        <v>672</v>
      </c>
      <c r="E37" s="414"/>
      <c r="F37" s="409"/>
      <c r="G37" s="363"/>
      <c r="H37" s="363"/>
    </row>
    <row r="38" spans="1:8" ht="15.95" customHeight="1">
      <c r="A38" s="410"/>
      <c r="B38" s="411"/>
      <c r="C38" s="412"/>
      <c r="D38" s="413">
        <v>0</v>
      </c>
      <c r="E38" s="414"/>
      <c r="F38" s="409"/>
      <c r="G38" s="363"/>
      <c r="H38" s="363"/>
    </row>
    <row r="39" spans="1:8" ht="15.95" customHeight="1">
      <c r="A39" s="410"/>
      <c r="B39" s="411"/>
      <c r="C39" s="412"/>
      <c r="D39" s="413">
        <v>0</v>
      </c>
      <c r="E39" s="414"/>
      <c r="F39" s="409"/>
      <c r="G39" s="363"/>
      <c r="H39" s="363"/>
    </row>
    <row r="40" spans="1:8" ht="15.95" customHeight="1">
      <c r="A40" s="410"/>
      <c r="B40" s="411"/>
      <c r="C40" s="412"/>
      <c r="D40" s="413">
        <v>0</v>
      </c>
      <c r="E40" s="414"/>
      <c r="F40" s="409"/>
      <c r="G40" s="363"/>
      <c r="H40" s="363"/>
    </row>
    <row r="41" spans="1:8" ht="36" customHeight="1">
      <c r="A41" s="404">
        <v>39116</v>
      </c>
      <c r="B41" s="405" t="s">
        <v>869</v>
      </c>
      <c r="C41" s="406"/>
      <c r="D41" s="407">
        <v>40</v>
      </c>
      <c r="E41" s="408">
        <f>SUM(D43:D45)</f>
        <v>0</v>
      </c>
      <c r="F41" s="409"/>
      <c r="G41" s="363"/>
      <c r="H41" s="363"/>
    </row>
    <row r="42" spans="1:8" ht="15.95" customHeight="1">
      <c r="A42" s="410"/>
      <c r="B42" s="411" t="s">
        <v>863</v>
      </c>
      <c r="C42" s="412"/>
      <c r="D42" s="413" t="s">
        <v>672</v>
      </c>
      <c r="E42" s="414"/>
      <c r="F42" s="409"/>
      <c r="G42" s="363"/>
      <c r="H42" s="363"/>
    </row>
    <row r="43" spans="1:8" ht="15.95" customHeight="1">
      <c r="A43" s="410"/>
      <c r="B43" s="411"/>
      <c r="C43" s="412"/>
      <c r="D43" s="413">
        <v>0</v>
      </c>
      <c r="E43" s="414"/>
      <c r="F43" s="409"/>
      <c r="G43" s="363"/>
      <c r="H43" s="363"/>
    </row>
    <row r="44" spans="1:8" ht="15.95" customHeight="1">
      <c r="A44" s="410"/>
      <c r="B44" s="411"/>
      <c r="C44" s="412"/>
      <c r="D44" s="413">
        <v>0</v>
      </c>
      <c r="E44" s="414"/>
      <c r="F44" s="409"/>
      <c r="G44" s="363"/>
      <c r="H44" s="363"/>
    </row>
    <row r="45" spans="1:8" ht="15.95" customHeight="1">
      <c r="A45" s="410"/>
      <c r="B45" s="411"/>
      <c r="C45" s="412"/>
      <c r="D45" s="413">
        <v>0</v>
      </c>
      <c r="E45" s="414"/>
      <c r="F45" s="409"/>
      <c r="G45" s="363"/>
      <c r="H45" s="363"/>
    </row>
    <row r="46" spans="1:8" ht="18" customHeight="1">
      <c r="A46" s="404">
        <v>39117</v>
      </c>
      <c r="B46" s="405" t="s">
        <v>904</v>
      </c>
      <c r="C46" s="406"/>
      <c r="D46" s="407">
        <v>30</v>
      </c>
      <c r="E46" s="408">
        <f>SUM(D48:D50)</f>
        <v>0</v>
      </c>
      <c r="F46" s="409"/>
      <c r="G46" s="363"/>
      <c r="H46" s="363"/>
    </row>
    <row r="47" spans="1:8" ht="18" customHeight="1">
      <c r="A47" s="410"/>
      <c r="B47" s="411" t="s">
        <v>863</v>
      </c>
      <c r="C47" s="412"/>
      <c r="D47" s="413" t="s">
        <v>672</v>
      </c>
      <c r="E47" s="414"/>
      <c r="F47" s="409"/>
      <c r="G47" s="363"/>
      <c r="H47" s="363"/>
    </row>
    <row r="48" spans="1:8" ht="18" customHeight="1">
      <c r="A48" s="410"/>
      <c r="B48" s="411"/>
      <c r="C48" s="412"/>
      <c r="D48" s="413">
        <v>0</v>
      </c>
      <c r="E48" s="414"/>
      <c r="F48" s="409"/>
      <c r="G48" s="363"/>
      <c r="H48" s="363"/>
    </row>
    <row r="49" spans="1:8" ht="18" customHeight="1">
      <c r="A49" s="410"/>
      <c r="B49" s="411"/>
      <c r="C49" s="412"/>
      <c r="D49" s="413">
        <v>0</v>
      </c>
      <c r="E49" s="414"/>
      <c r="F49" s="409"/>
      <c r="G49" s="363"/>
      <c r="H49" s="363"/>
    </row>
    <row r="50" spans="1:8" ht="18" customHeight="1">
      <c r="A50" s="410"/>
      <c r="B50" s="411"/>
      <c r="C50" s="412"/>
      <c r="D50" s="413">
        <v>0</v>
      </c>
      <c r="E50" s="414"/>
      <c r="F50" s="409"/>
      <c r="G50" s="363"/>
      <c r="H50" s="363"/>
    </row>
    <row r="51" spans="1:8" ht="15.95" customHeight="1">
      <c r="A51" s="404">
        <v>39118</v>
      </c>
      <c r="B51" s="405" t="s">
        <v>870</v>
      </c>
      <c r="C51" s="406"/>
      <c r="D51" s="407">
        <v>30</v>
      </c>
      <c r="E51" s="408">
        <f>SUM(D53:D55)</f>
        <v>0</v>
      </c>
      <c r="F51" s="409"/>
      <c r="G51" s="363"/>
      <c r="H51" s="363"/>
    </row>
    <row r="52" spans="1:8" ht="15.95" customHeight="1">
      <c r="A52" s="410"/>
      <c r="B52" s="411" t="s">
        <v>863</v>
      </c>
      <c r="C52" s="412"/>
      <c r="D52" s="413" t="s">
        <v>672</v>
      </c>
      <c r="E52" s="414"/>
      <c r="F52" s="409"/>
      <c r="G52" s="363"/>
      <c r="H52" s="363"/>
    </row>
    <row r="53" spans="1:8" ht="15.95" customHeight="1">
      <c r="A53" s="410"/>
      <c r="B53" s="411"/>
      <c r="C53" s="412"/>
      <c r="D53" s="413">
        <v>0</v>
      </c>
      <c r="E53" s="414"/>
      <c r="F53" s="409"/>
      <c r="G53" s="363"/>
      <c r="H53" s="363"/>
    </row>
    <row r="54" spans="1:8" ht="15.95" customHeight="1">
      <c r="A54" s="410"/>
      <c r="B54" s="411"/>
      <c r="C54" s="412"/>
      <c r="D54" s="413">
        <v>0</v>
      </c>
      <c r="E54" s="414"/>
      <c r="F54" s="409"/>
      <c r="G54" s="363"/>
      <c r="H54" s="363"/>
    </row>
    <row r="55" spans="1:8" ht="15.95" customHeight="1">
      <c r="A55" s="410"/>
      <c r="B55" s="411"/>
      <c r="C55" s="412"/>
      <c r="D55" s="413">
        <v>0</v>
      </c>
      <c r="E55" s="414"/>
      <c r="F55" s="409"/>
      <c r="G55" s="363"/>
      <c r="H55" s="363"/>
    </row>
    <row r="56" spans="1:8" ht="30.95" customHeight="1">
      <c r="A56" s="404">
        <v>39119</v>
      </c>
      <c r="B56" s="405" t="s">
        <v>871</v>
      </c>
      <c r="C56" s="377"/>
      <c r="D56" s="407">
        <v>5</v>
      </c>
      <c r="E56" s="408">
        <f>SUM(D58:D60)</f>
        <v>0</v>
      </c>
      <c r="F56" s="409"/>
      <c r="G56" s="363"/>
      <c r="H56" s="363"/>
    </row>
    <row r="57" spans="1:8">
      <c r="A57" s="410"/>
      <c r="B57" s="411" t="s">
        <v>863</v>
      </c>
      <c r="C57" s="412"/>
      <c r="D57" s="413" t="s">
        <v>672</v>
      </c>
      <c r="E57" s="414"/>
      <c r="F57" s="409"/>
      <c r="G57" s="363"/>
      <c r="H57" s="363"/>
    </row>
    <row r="58" spans="1:8">
      <c r="A58" s="410"/>
      <c r="B58" s="411"/>
      <c r="C58" s="379"/>
      <c r="D58" s="413">
        <v>0</v>
      </c>
      <c r="E58" s="414"/>
      <c r="F58" s="409"/>
      <c r="G58" s="363"/>
      <c r="H58" s="363"/>
    </row>
    <row r="59" spans="1:8">
      <c r="A59" s="410"/>
      <c r="B59" s="411"/>
      <c r="C59" s="379"/>
      <c r="D59" s="413">
        <v>0</v>
      </c>
      <c r="E59" s="414"/>
      <c r="F59" s="409"/>
      <c r="G59" s="363"/>
      <c r="H59" s="363"/>
    </row>
    <row r="60" spans="1:8">
      <c r="A60" s="410"/>
      <c r="B60" s="411"/>
      <c r="C60" s="379"/>
      <c r="D60" s="413">
        <v>0</v>
      </c>
      <c r="E60" s="414"/>
      <c r="F60" s="409"/>
      <c r="G60" s="363"/>
      <c r="H60" s="363"/>
    </row>
    <row r="61" spans="1:8" ht="68.099999999999994" customHeight="1">
      <c r="A61" s="404">
        <v>39120</v>
      </c>
      <c r="B61" s="405" t="s">
        <v>872</v>
      </c>
      <c r="C61" s="377"/>
      <c r="D61" s="407">
        <v>5</v>
      </c>
      <c r="E61" s="408">
        <f>SUM(D63:D65)</f>
        <v>0</v>
      </c>
      <c r="F61" s="425"/>
      <c r="G61" s="363"/>
      <c r="H61" s="363"/>
    </row>
    <row r="62" spans="1:8" ht="15.95" customHeight="1">
      <c r="A62" s="410"/>
      <c r="B62" s="411" t="s">
        <v>863</v>
      </c>
      <c r="C62" s="412"/>
      <c r="D62" s="413" t="s">
        <v>672</v>
      </c>
      <c r="E62" s="414"/>
      <c r="F62" s="425"/>
      <c r="G62" s="363"/>
      <c r="H62" s="363"/>
    </row>
    <row r="63" spans="1:8" ht="15.95" customHeight="1">
      <c r="A63" s="410"/>
      <c r="B63" s="378"/>
      <c r="C63" s="379"/>
      <c r="D63" s="413">
        <v>0</v>
      </c>
      <c r="E63" s="414"/>
      <c r="F63" s="425"/>
      <c r="G63" s="363"/>
      <c r="H63" s="363"/>
    </row>
    <row r="64" spans="1:8" ht="15.95" customHeight="1">
      <c r="A64" s="410"/>
      <c r="B64" s="378"/>
      <c r="C64" s="379"/>
      <c r="D64" s="413">
        <v>0</v>
      </c>
      <c r="E64" s="414"/>
      <c r="F64" s="425"/>
      <c r="G64" s="363"/>
      <c r="H64" s="363"/>
    </row>
    <row r="65" spans="1:8" ht="15.95" customHeight="1">
      <c r="A65" s="410"/>
      <c r="B65" s="378"/>
      <c r="C65" s="379"/>
      <c r="D65" s="413">
        <v>0</v>
      </c>
      <c r="E65" s="414"/>
      <c r="F65" s="425"/>
      <c r="G65" s="363"/>
      <c r="H65" s="363"/>
    </row>
    <row r="66" spans="1:8" ht="30.95" customHeight="1">
      <c r="A66" s="404">
        <v>39121</v>
      </c>
      <c r="B66" s="405" t="s">
        <v>873</v>
      </c>
      <c r="C66" s="377"/>
      <c r="D66" s="407">
        <v>4</v>
      </c>
      <c r="E66" s="408">
        <f>SUM(D68:D70)</f>
        <v>0</v>
      </c>
      <c r="F66" s="409"/>
      <c r="G66" s="363"/>
      <c r="H66" s="363"/>
    </row>
    <row r="67" spans="1:8" ht="15.95" customHeight="1">
      <c r="A67" s="410"/>
      <c r="B67" s="411" t="s">
        <v>863</v>
      </c>
      <c r="C67" s="412"/>
      <c r="D67" s="413" t="s">
        <v>672</v>
      </c>
      <c r="E67" s="414"/>
      <c r="F67" s="409"/>
      <c r="G67" s="363"/>
      <c r="H67" s="363"/>
    </row>
    <row r="68" spans="1:8" ht="15.95" customHeight="1">
      <c r="A68" s="410"/>
      <c r="B68" s="378"/>
      <c r="C68" s="379"/>
      <c r="D68" s="413">
        <v>0</v>
      </c>
      <c r="E68" s="414"/>
      <c r="F68" s="409"/>
      <c r="G68" s="363"/>
      <c r="H68" s="363"/>
    </row>
    <row r="69" spans="1:8" ht="15.95" customHeight="1">
      <c r="A69" s="410"/>
      <c r="B69" s="378"/>
      <c r="C69" s="379"/>
      <c r="D69" s="413">
        <v>0</v>
      </c>
      <c r="E69" s="414"/>
      <c r="F69" s="409"/>
      <c r="G69" s="363"/>
      <c r="H69" s="363"/>
    </row>
    <row r="70" spans="1:8" ht="15.95" customHeight="1">
      <c r="A70" s="410"/>
      <c r="B70" s="378"/>
      <c r="C70" s="379"/>
      <c r="D70" s="413">
        <v>0</v>
      </c>
      <c r="E70" s="414"/>
      <c r="F70" s="409"/>
      <c r="G70" s="363"/>
      <c r="H70" s="363"/>
    </row>
    <row r="71" spans="1:8" ht="51.95" customHeight="1">
      <c r="A71" s="404">
        <v>39122</v>
      </c>
      <c r="B71" s="405" t="s">
        <v>874</v>
      </c>
      <c r="C71" s="377"/>
      <c r="D71" s="407">
        <v>2</v>
      </c>
      <c r="E71" s="408">
        <f>SUM(D73:D76)</f>
        <v>0</v>
      </c>
      <c r="F71" s="425"/>
      <c r="G71" s="363"/>
      <c r="H71" s="363"/>
    </row>
    <row r="72" spans="1:8" ht="15.95" customHeight="1">
      <c r="A72" s="410"/>
      <c r="B72" s="411" t="s">
        <v>863</v>
      </c>
      <c r="C72" s="412"/>
      <c r="D72" s="413" t="s">
        <v>672</v>
      </c>
      <c r="E72" s="414"/>
      <c r="F72" s="425"/>
      <c r="G72" s="363"/>
      <c r="H72" s="363"/>
    </row>
    <row r="73" spans="1:8" ht="15.95" customHeight="1">
      <c r="A73" s="410"/>
      <c r="B73" s="378"/>
      <c r="C73" s="379"/>
      <c r="D73" s="413">
        <v>0</v>
      </c>
      <c r="E73" s="414"/>
      <c r="F73" s="425"/>
      <c r="G73" s="363"/>
      <c r="H73" s="363"/>
    </row>
    <row r="74" spans="1:8" ht="15.95" customHeight="1">
      <c r="A74" s="410"/>
      <c r="B74" s="378"/>
      <c r="C74" s="379"/>
      <c r="D74" s="413">
        <v>0</v>
      </c>
      <c r="E74" s="414"/>
      <c r="F74" s="425"/>
      <c r="G74" s="363"/>
      <c r="H74" s="363"/>
    </row>
    <row r="75" spans="1:8" ht="15.95" customHeight="1">
      <c r="A75" s="410"/>
      <c r="B75" s="378"/>
      <c r="C75" s="379"/>
      <c r="D75" s="413">
        <v>0</v>
      </c>
      <c r="E75" s="414"/>
      <c r="F75" s="425"/>
      <c r="G75" s="363"/>
      <c r="H75" s="363"/>
    </row>
    <row r="76" spans="1:8" ht="15.95" customHeight="1">
      <c r="A76" s="410"/>
      <c r="B76" s="378"/>
      <c r="C76" s="379"/>
      <c r="D76" s="413">
        <v>0</v>
      </c>
      <c r="E76" s="414"/>
      <c r="F76" s="425"/>
      <c r="G76" s="363"/>
      <c r="H76" s="363"/>
    </row>
    <row r="77" spans="1:8" ht="15" customHeight="1">
      <c r="A77" s="404">
        <v>39123</v>
      </c>
      <c r="B77" s="405" t="s">
        <v>905</v>
      </c>
      <c r="C77" s="406"/>
      <c r="D77" s="407">
        <v>1</v>
      </c>
      <c r="E77" s="408">
        <f>SUM(D79:D81)</f>
        <v>0</v>
      </c>
      <c r="F77" s="409"/>
      <c r="G77" s="363"/>
      <c r="H77" s="363"/>
    </row>
    <row r="78" spans="1:8" ht="15.95" customHeight="1">
      <c r="A78" s="410"/>
      <c r="B78" s="411" t="s">
        <v>863</v>
      </c>
      <c r="C78" s="412"/>
      <c r="D78" s="413" t="s">
        <v>672</v>
      </c>
      <c r="E78" s="414"/>
      <c r="F78" s="409"/>
      <c r="G78" s="363"/>
      <c r="H78" s="363"/>
    </row>
    <row r="79" spans="1:8" ht="15.95" customHeight="1">
      <c r="A79" s="410"/>
      <c r="B79" s="411"/>
      <c r="C79" s="412"/>
      <c r="D79" s="426">
        <v>0</v>
      </c>
      <c r="E79" s="414"/>
      <c r="F79" s="409"/>
      <c r="G79" s="363"/>
      <c r="H79" s="363"/>
    </row>
    <row r="80" spans="1:8" ht="15.95" customHeight="1">
      <c r="A80" s="410"/>
      <c r="B80" s="411"/>
      <c r="C80" s="412"/>
      <c r="D80" s="427">
        <v>0</v>
      </c>
      <c r="E80" s="414"/>
      <c r="F80" s="409"/>
      <c r="G80" s="363"/>
      <c r="H80" s="363"/>
    </row>
    <row r="81" spans="1:8" ht="15.95" customHeight="1">
      <c r="A81" s="410"/>
      <c r="B81" s="411"/>
      <c r="C81" s="412"/>
      <c r="D81" s="427">
        <v>0</v>
      </c>
      <c r="E81" s="414"/>
      <c r="F81" s="409"/>
      <c r="G81" s="363"/>
      <c r="H81" s="363"/>
    </row>
    <row r="82" spans="1:8" ht="15.95" customHeight="1">
      <c r="A82" s="401" t="s">
        <v>906</v>
      </c>
      <c r="B82" s="402" t="s">
        <v>880</v>
      </c>
      <c r="C82" s="403"/>
      <c r="D82" s="374"/>
      <c r="E82" s="375"/>
      <c r="F82" s="376"/>
      <c r="G82" s="363"/>
      <c r="H82" s="363"/>
    </row>
    <row r="83" spans="1:8" ht="15.95" customHeight="1">
      <c r="A83" s="404">
        <v>39142</v>
      </c>
      <c r="B83" s="405" t="s">
        <v>876</v>
      </c>
      <c r="C83" s="377"/>
      <c r="D83" s="407">
        <v>25</v>
      </c>
      <c r="E83" s="408">
        <f>SUM(D85:D87)</f>
        <v>0</v>
      </c>
      <c r="F83" s="409"/>
      <c r="G83" s="363"/>
      <c r="H83" s="363"/>
    </row>
    <row r="84" spans="1:8" ht="15.95" customHeight="1">
      <c r="A84" s="410"/>
      <c r="B84" s="378" t="s">
        <v>875</v>
      </c>
      <c r="C84" s="379"/>
      <c r="D84" s="413" t="s">
        <v>672</v>
      </c>
      <c r="E84" s="414"/>
      <c r="F84" s="409"/>
      <c r="G84" s="363"/>
      <c r="H84" s="363"/>
    </row>
    <row r="85" spans="1:8" ht="15.95" customHeight="1">
      <c r="A85" s="410"/>
      <c r="B85" s="378"/>
      <c r="C85" s="379"/>
      <c r="D85" s="413">
        <v>0</v>
      </c>
      <c r="E85" s="414"/>
      <c r="F85" s="409"/>
      <c r="G85" s="363"/>
      <c r="H85" s="363"/>
    </row>
    <row r="86" spans="1:8" ht="15.95" customHeight="1">
      <c r="A86" s="410"/>
      <c r="B86" s="378"/>
      <c r="C86" s="379"/>
      <c r="D86" s="413">
        <v>0</v>
      </c>
      <c r="E86" s="414"/>
      <c r="F86" s="409"/>
      <c r="G86" s="363"/>
      <c r="H86" s="363"/>
    </row>
    <row r="87" spans="1:8" ht="15.95" customHeight="1">
      <c r="A87" s="410"/>
      <c r="B87" s="378"/>
      <c r="C87" s="379"/>
      <c r="D87" s="413">
        <v>0</v>
      </c>
      <c r="E87" s="414"/>
      <c r="F87" s="409"/>
      <c r="G87" s="363"/>
      <c r="H87" s="363"/>
    </row>
    <row r="88" spans="1:8" ht="15.95" customHeight="1">
      <c r="A88" s="404">
        <v>39143</v>
      </c>
      <c r="B88" s="383" t="s">
        <v>956</v>
      </c>
      <c r="C88" s="377"/>
      <c r="D88" s="407">
        <v>15</v>
      </c>
      <c r="E88" s="408">
        <f>SUM(D90:D92)</f>
        <v>0</v>
      </c>
      <c r="F88" s="409"/>
      <c r="G88" s="363"/>
      <c r="H88" s="363"/>
    </row>
    <row r="89" spans="1:8" ht="15.95" customHeight="1">
      <c r="A89" s="410"/>
      <c r="B89" s="378" t="s">
        <v>875</v>
      </c>
      <c r="C89" s="379"/>
      <c r="D89" s="413" t="s">
        <v>672</v>
      </c>
      <c r="E89" s="414"/>
      <c r="F89" s="409"/>
      <c r="G89" s="363"/>
      <c r="H89" s="363"/>
    </row>
    <row r="90" spans="1:8" ht="15.95" customHeight="1">
      <c r="A90" s="410"/>
      <c r="B90" s="378"/>
      <c r="C90" s="379"/>
      <c r="D90" s="413">
        <v>0</v>
      </c>
      <c r="E90" s="414"/>
      <c r="F90" s="409"/>
      <c r="G90" s="363"/>
      <c r="H90" s="363"/>
    </row>
    <row r="91" spans="1:8" ht="15.95" customHeight="1">
      <c r="A91" s="410"/>
      <c r="B91" s="378"/>
      <c r="C91" s="379"/>
      <c r="D91" s="413">
        <v>0</v>
      </c>
      <c r="E91" s="414"/>
      <c r="F91" s="409"/>
      <c r="G91" s="363"/>
      <c r="H91" s="363"/>
    </row>
    <row r="92" spans="1:8" ht="15.95" customHeight="1">
      <c r="A92" s="410"/>
      <c r="B92" s="378"/>
      <c r="C92" s="379"/>
      <c r="D92" s="413">
        <v>0</v>
      </c>
      <c r="E92" s="414"/>
      <c r="F92" s="409"/>
      <c r="G92" s="363"/>
      <c r="H92" s="363"/>
    </row>
    <row r="93" spans="1:8" ht="15.95" customHeight="1">
      <c r="A93" s="404">
        <v>39144</v>
      </c>
      <c r="B93" s="383" t="s">
        <v>957</v>
      </c>
      <c r="C93" s="377"/>
      <c r="D93" s="407">
        <v>15</v>
      </c>
      <c r="E93" s="408">
        <f>SUM(D95:D97)</f>
        <v>0</v>
      </c>
      <c r="F93" s="409"/>
      <c r="G93" s="363"/>
      <c r="H93" s="363"/>
    </row>
    <row r="94" spans="1:8" ht="15.95" customHeight="1">
      <c r="A94" s="410"/>
      <c r="B94" s="378" t="s">
        <v>875</v>
      </c>
      <c r="C94" s="379"/>
      <c r="D94" s="413" t="s">
        <v>672</v>
      </c>
      <c r="E94" s="414"/>
      <c r="F94" s="409"/>
      <c r="G94" s="363"/>
      <c r="H94" s="363"/>
    </row>
    <row r="95" spans="1:8" ht="15.95" customHeight="1">
      <c r="A95" s="410"/>
      <c r="B95" s="378"/>
      <c r="C95" s="379"/>
      <c r="D95" s="413">
        <v>0</v>
      </c>
      <c r="E95" s="414"/>
      <c r="F95" s="409"/>
      <c r="G95" s="363"/>
      <c r="H95" s="363"/>
    </row>
    <row r="96" spans="1:8" ht="15.95" customHeight="1">
      <c r="A96" s="410"/>
      <c r="B96" s="378"/>
      <c r="C96" s="379"/>
      <c r="D96" s="413">
        <v>0</v>
      </c>
      <c r="E96" s="414"/>
      <c r="F96" s="409"/>
      <c r="G96" s="363"/>
      <c r="H96" s="363"/>
    </row>
    <row r="97" spans="1:8" ht="15.95" customHeight="1">
      <c r="A97" s="410"/>
      <c r="B97" s="378"/>
      <c r="C97" s="379"/>
      <c r="D97" s="413">
        <v>0</v>
      </c>
      <c r="E97" s="414"/>
      <c r="F97" s="409"/>
      <c r="G97" s="363"/>
      <c r="H97" s="363"/>
    </row>
    <row r="98" spans="1:8" ht="15.95" customHeight="1">
      <c r="A98" s="404">
        <v>39145</v>
      </c>
      <c r="B98" s="405" t="s">
        <v>877</v>
      </c>
      <c r="C98" s="377"/>
      <c r="D98" s="407">
        <v>10</v>
      </c>
      <c r="E98" s="408">
        <f>SUM(D100:D102)</f>
        <v>0</v>
      </c>
      <c r="F98" s="409"/>
      <c r="G98" s="363"/>
      <c r="H98" s="363"/>
    </row>
    <row r="99" spans="1:8" ht="15.95" customHeight="1">
      <c r="A99" s="410"/>
      <c r="B99" s="378" t="s">
        <v>875</v>
      </c>
      <c r="C99" s="379"/>
      <c r="D99" s="413" t="s">
        <v>672</v>
      </c>
      <c r="E99" s="414"/>
      <c r="F99" s="409"/>
      <c r="G99" s="363"/>
      <c r="H99" s="363"/>
    </row>
    <row r="100" spans="1:8" ht="15.95" customHeight="1">
      <c r="A100" s="410"/>
      <c r="B100" s="378"/>
      <c r="C100" s="379"/>
      <c r="D100" s="413">
        <v>0</v>
      </c>
      <c r="E100" s="414"/>
      <c r="F100" s="409"/>
      <c r="G100" s="363"/>
      <c r="H100" s="363"/>
    </row>
    <row r="101" spans="1:8" ht="15.95" customHeight="1">
      <c r="A101" s="410"/>
      <c r="B101" s="378"/>
      <c r="C101" s="379"/>
      <c r="D101" s="413">
        <v>0</v>
      </c>
      <c r="E101" s="414"/>
      <c r="F101" s="409"/>
      <c r="G101" s="363"/>
      <c r="H101" s="363"/>
    </row>
    <row r="102" spans="1:8" ht="15.95" customHeight="1">
      <c r="A102" s="410"/>
      <c r="B102" s="378"/>
      <c r="C102" s="379"/>
      <c r="D102" s="413">
        <v>0</v>
      </c>
      <c r="E102" s="414"/>
      <c r="F102" s="409"/>
      <c r="G102" s="363"/>
      <c r="H102" s="363"/>
    </row>
    <row r="103" spans="1:8" ht="15.95" customHeight="1">
      <c r="A103" s="404">
        <v>39146</v>
      </c>
      <c r="B103" s="405" t="s">
        <v>878</v>
      </c>
      <c r="C103" s="406"/>
      <c r="D103" s="407">
        <v>20</v>
      </c>
      <c r="E103" s="408">
        <f>SUM(D105:D107)</f>
        <v>0</v>
      </c>
      <c r="F103" s="409"/>
      <c r="G103" s="363"/>
      <c r="H103" s="363"/>
    </row>
    <row r="104" spans="1:8" ht="15.95" customHeight="1">
      <c r="A104" s="410"/>
      <c r="B104" s="378" t="s">
        <v>875</v>
      </c>
      <c r="C104" s="379"/>
      <c r="D104" s="413" t="s">
        <v>672</v>
      </c>
      <c r="E104" s="414"/>
      <c r="F104" s="409"/>
      <c r="G104" s="363"/>
      <c r="H104" s="363"/>
    </row>
    <row r="105" spans="1:8" ht="15.95" customHeight="1">
      <c r="A105" s="410"/>
      <c r="B105" s="411"/>
      <c r="C105" s="412"/>
      <c r="D105" s="413">
        <v>0</v>
      </c>
      <c r="E105" s="414"/>
      <c r="F105" s="409"/>
      <c r="G105" s="363"/>
      <c r="H105" s="363"/>
    </row>
    <row r="106" spans="1:8" ht="15.95" customHeight="1">
      <c r="A106" s="410"/>
      <c r="B106" s="411"/>
      <c r="C106" s="412"/>
      <c r="D106" s="413">
        <v>0</v>
      </c>
      <c r="E106" s="414"/>
      <c r="F106" s="409"/>
      <c r="G106" s="363"/>
      <c r="H106" s="363"/>
    </row>
    <row r="107" spans="1:8" ht="15.95" customHeight="1">
      <c r="A107" s="410"/>
      <c r="B107" s="411"/>
      <c r="C107" s="412"/>
      <c r="D107" s="413">
        <v>0</v>
      </c>
      <c r="E107" s="414"/>
      <c r="F107" s="409"/>
      <c r="G107" s="363"/>
      <c r="H107" s="363"/>
    </row>
    <row r="108" spans="1:8" ht="33.950000000000003" customHeight="1">
      <c r="A108" s="404">
        <v>39147</v>
      </c>
      <c r="B108" s="614" t="s">
        <v>907</v>
      </c>
      <c r="C108" s="615"/>
      <c r="D108" s="407">
        <v>10</v>
      </c>
      <c r="E108" s="408">
        <f>SUM(D110:D112)</f>
        <v>0</v>
      </c>
      <c r="F108" s="409"/>
      <c r="G108" s="363"/>
      <c r="H108" s="363"/>
    </row>
    <row r="109" spans="1:8" ht="15.95" customHeight="1">
      <c r="A109" s="410"/>
      <c r="B109" s="378" t="s">
        <v>875</v>
      </c>
      <c r="C109" s="379"/>
      <c r="D109" s="413" t="s">
        <v>672</v>
      </c>
      <c r="E109" s="414"/>
      <c r="F109" s="409"/>
      <c r="G109" s="363"/>
      <c r="H109" s="363"/>
    </row>
    <row r="110" spans="1:8" ht="15.95" customHeight="1">
      <c r="A110" s="410"/>
      <c r="B110" s="411"/>
      <c r="C110" s="412"/>
      <c r="D110" s="413">
        <v>0</v>
      </c>
      <c r="E110" s="414"/>
      <c r="F110" s="409"/>
      <c r="G110" s="363"/>
      <c r="H110" s="363"/>
    </row>
    <row r="111" spans="1:8" ht="15.95" customHeight="1">
      <c r="A111" s="410"/>
      <c r="B111" s="411"/>
      <c r="C111" s="412"/>
      <c r="D111" s="413">
        <v>0</v>
      </c>
      <c r="E111" s="414"/>
      <c r="F111" s="409"/>
      <c r="G111" s="363"/>
      <c r="H111" s="363"/>
    </row>
    <row r="112" spans="1:8" ht="15.95" customHeight="1">
      <c r="A112" s="410"/>
      <c r="B112" s="411"/>
      <c r="C112" s="412"/>
      <c r="D112" s="413">
        <v>0</v>
      </c>
      <c r="E112" s="414"/>
      <c r="F112" s="409"/>
      <c r="G112" s="363"/>
      <c r="H112" s="363"/>
    </row>
    <row r="113" spans="1:8" ht="15" customHeight="1">
      <c r="A113" s="404">
        <v>39148</v>
      </c>
      <c r="B113" s="614" t="s">
        <v>908</v>
      </c>
      <c r="C113" s="615"/>
      <c r="D113" s="407">
        <v>5</v>
      </c>
      <c r="E113" s="408">
        <f>SUM(D115:D117)</f>
        <v>0</v>
      </c>
      <c r="F113" s="409"/>
      <c r="G113" s="363"/>
      <c r="H113" s="363"/>
    </row>
    <row r="114" spans="1:8" ht="15.95" customHeight="1">
      <c r="A114" s="410"/>
      <c r="B114" s="378" t="s">
        <v>875</v>
      </c>
      <c r="C114" s="379"/>
      <c r="D114" s="413" t="s">
        <v>672</v>
      </c>
      <c r="E114" s="414"/>
      <c r="F114" s="409"/>
      <c r="G114" s="363"/>
      <c r="H114" s="363"/>
    </row>
    <row r="115" spans="1:8" ht="15.95" customHeight="1">
      <c r="A115" s="410"/>
      <c r="B115" s="411"/>
      <c r="C115" s="412"/>
      <c r="D115" s="413">
        <v>0</v>
      </c>
      <c r="E115" s="414"/>
      <c r="F115" s="409"/>
      <c r="G115" s="363"/>
      <c r="H115" s="363"/>
    </row>
    <row r="116" spans="1:8" ht="15.95" customHeight="1">
      <c r="A116" s="410"/>
      <c r="B116" s="411"/>
      <c r="C116" s="412"/>
      <c r="D116" s="413">
        <v>0</v>
      </c>
      <c r="E116" s="414"/>
      <c r="F116" s="409"/>
      <c r="G116" s="363"/>
      <c r="H116" s="363"/>
    </row>
    <row r="117" spans="1:8" ht="15.95" customHeight="1">
      <c r="A117" s="410"/>
      <c r="B117" s="411"/>
      <c r="C117" s="412"/>
      <c r="D117" s="413">
        <v>0</v>
      </c>
      <c r="E117" s="414"/>
      <c r="F117" s="409"/>
      <c r="G117" s="363"/>
      <c r="H117" s="363"/>
    </row>
    <row r="118" spans="1:8" ht="15.95" customHeight="1">
      <c r="A118" s="404">
        <v>39149</v>
      </c>
      <c r="B118" s="405" t="s">
        <v>909</v>
      </c>
      <c r="C118" s="406"/>
      <c r="D118" s="407">
        <v>25</v>
      </c>
      <c r="E118" s="408">
        <f>SUM(D120:D122)</f>
        <v>0</v>
      </c>
      <c r="F118" s="409"/>
      <c r="G118" s="363"/>
      <c r="H118" s="363"/>
    </row>
    <row r="119" spans="1:8" ht="15.95" customHeight="1">
      <c r="A119" s="410"/>
      <c r="B119" s="378" t="s">
        <v>875</v>
      </c>
      <c r="C119" s="379"/>
      <c r="D119" s="413" t="s">
        <v>672</v>
      </c>
      <c r="E119" s="414"/>
      <c r="F119" s="409"/>
      <c r="G119" s="363"/>
      <c r="H119" s="363"/>
    </row>
    <row r="120" spans="1:8" ht="15.95" customHeight="1">
      <c r="A120" s="410"/>
      <c r="B120" s="411"/>
      <c r="C120" s="412"/>
      <c r="D120" s="413">
        <v>0</v>
      </c>
      <c r="E120" s="414"/>
      <c r="F120" s="409"/>
      <c r="G120" s="363"/>
      <c r="H120" s="363"/>
    </row>
    <row r="121" spans="1:8" ht="15.95" customHeight="1">
      <c r="A121" s="410"/>
      <c r="B121" s="411"/>
      <c r="C121" s="412"/>
      <c r="D121" s="413">
        <v>0</v>
      </c>
      <c r="E121" s="414"/>
      <c r="F121" s="409"/>
      <c r="G121" s="363"/>
      <c r="H121" s="363"/>
    </row>
    <row r="122" spans="1:8" ht="15.95" customHeight="1">
      <c r="A122" s="410"/>
      <c r="B122" s="411"/>
      <c r="C122" s="412"/>
      <c r="D122" s="413">
        <v>0</v>
      </c>
      <c r="E122" s="414"/>
      <c r="F122" s="409"/>
      <c r="G122" s="363"/>
      <c r="H122" s="363"/>
    </row>
    <row r="123" spans="1:8" ht="15.95" customHeight="1">
      <c r="A123" s="404">
        <v>39150</v>
      </c>
      <c r="B123" s="405" t="s">
        <v>910</v>
      </c>
      <c r="C123" s="406"/>
      <c r="D123" s="407">
        <v>18</v>
      </c>
      <c r="E123" s="408">
        <f>SUM(D125:D127)</f>
        <v>0</v>
      </c>
      <c r="F123" s="409"/>
      <c r="G123" s="363"/>
      <c r="H123" s="363"/>
    </row>
    <row r="124" spans="1:8" ht="15.95" customHeight="1">
      <c r="A124" s="410"/>
      <c r="B124" s="378" t="s">
        <v>875</v>
      </c>
      <c r="C124" s="379"/>
      <c r="D124" s="413" t="s">
        <v>672</v>
      </c>
      <c r="E124" s="414"/>
      <c r="F124" s="409"/>
      <c r="G124" s="363"/>
      <c r="H124" s="363"/>
    </row>
    <row r="125" spans="1:8" ht="15.95" customHeight="1">
      <c r="A125" s="410"/>
      <c r="B125" s="411"/>
      <c r="C125" s="412"/>
      <c r="D125" s="413">
        <v>0</v>
      </c>
      <c r="E125" s="414"/>
      <c r="F125" s="409"/>
      <c r="G125" s="363"/>
      <c r="H125" s="363"/>
    </row>
    <row r="126" spans="1:8" ht="15.95" customHeight="1">
      <c r="A126" s="410"/>
      <c r="B126" s="411"/>
      <c r="C126" s="412"/>
      <c r="D126" s="413">
        <v>0</v>
      </c>
      <c r="E126" s="414"/>
      <c r="F126" s="409"/>
      <c r="G126" s="363"/>
      <c r="H126" s="363"/>
    </row>
    <row r="127" spans="1:8" ht="15.95" customHeight="1">
      <c r="A127" s="410"/>
      <c r="B127" s="411"/>
      <c r="C127" s="412"/>
      <c r="D127" s="413">
        <v>0</v>
      </c>
      <c r="E127" s="414"/>
      <c r="F127" s="409"/>
      <c r="G127" s="363"/>
      <c r="H127" s="363"/>
    </row>
    <row r="128" spans="1:8" ht="15.95" customHeight="1">
      <c r="A128" s="404">
        <v>39151</v>
      </c>
      <c r="B128" s="405" t="s">
        <v>911</v>
      </c>
      <c r="C128" s="406"/>
      <c r="D128" s="407">
        <v>15</v>
      </c>
      <c r="E128" s="408">
        <f>SUM(D130:D132)</f>
        <v>0</v>
      </c>
      <c r="F128" s="409"/>
      <c r="G128" s="363"/>
      <c r="H128" s="363"/>
    </row>
    <row r="129" spans="1:8" ht="15.95" customHeight="1">
      <c r="A129" s="410"/>
      <c r="B129" s="378" t="s">
        <v>875</v>
      </c>
      <c r="C129" s="379"/>
      <c r="D129" s="413" t="s">
        <v>672</v>
      </c>
      <c r="E129" s="414"/>
      <c r="F129" s="409"/>
      <c r="G129" s="363"/>
      <c r="H129" s="363"/>
    </row>
    <row r="130" spans="1:8" ht="15.95" customHeight="1">
      <c r="A130" s="410"/>
      <c r="B130" s="411"/>
      <c r="C130" s="412"/>
      <c r="D130" s="413">
        <v>0</v>
      </c>
      <c r="E130" s="414"/>
      <c r="F130" s="409"/>
      <c r="G130" s="363"/>
      <c r="H130" s="363"/>
    </row>
    <row r="131" spans="1:8" ht="15.95" customHeight="1">
      <c r="A131" s="410"/>
      <c r="B131" s="411"/>
      <c r="C131" s="412"/>
      <c r="D131" s="413">
        <v>0</v>
      </c>
      <c r="E131" s="414"/>
      <c r="F131" s="409"/>
      <c r="G131" s="363"/>
      <c r="H131" s="363"/>
    </row>
    <row r="132" spans="1:8" ht="15.95" customHeight="1">
      <c r="A132" s="410"/>
      <c r="B132" s="411"/>
      <c r="C132" s="412"/>
      <c r="D132" s="413">
        <v>0</v>
      </c>
      <c r="E132" s="414"/>
      <c r="F132" s="409"/>
      <c r="G132" s="363"/>
      <c r="H132" s="363"/>
    </row>
    <row r="133" spans="1:8" ht="15.95" customHeight="1">
      <c r="A133" s="404">
        <v>39152</v>
      </c>
      <c r="B133" s="405" t="s">
        <v>912</v>
      </c>
      <c r="C133" s="406"/>
      <c r="D133" s="407">
        <v>15</v>
      </c>
      <c r="E133" s="408">
        <f>SUM(D135:D137)</f>
        <v>0</v>
      </c>
      <c r="F133" s="409"/>
      <c r="G133" s="363"/>
      <c r="H133" s="363"/>
    </row>
    <row r="134" spans="1:8" ht="15.95" customHeight="1">
      <c r="A134" s="410"/>
      <c r="B134" s="378" t="s">
        <v>875</v>
      </c>
      <c r="C134" s="379"/>
      <c r="D134" s="413" t="s">
        <v>672</v>
      </c>
      <c r="E134" s="414"/>
      <c r="F134" s="409"/>
      <c r="G134" s="363"/>
      <c r="H134" s="363"/>
    </row>
    <row r="135" spans="1:8" ht="15.95" customHeight="1">
      <c r="A135" s="410"/>
      <c r="B135" s="411"/>
      <c r="C135" s="412"/>
      <c r="D135" s="413">
        <v>0</v>
      </c>
      <c r="E135" s="414"/>
      <c r="F135" s="409"/>
      <c r="G135" s="363"/>
      <c r="H135" s="363"/>
    </row>
    <row r="136" spans="1:8" ht="15.95" customHeight="1">
      <c r="A136" s="410"/>
      <c r="B136" s="411"/>
      <c r="C136" s="412"/>
      <c r="D136" s="413">
        <v>0</v>
      </c>
      <c r="E136" s="414"/>
      <c r="F136" s="409"/>
      <c r="G136" s="363"/>
      <c r="H136" s="363"/>
    </row>
    <row r="137" spans="1:8" ht="15.95" customHeight="1">
      <c r="A137" s="410"/>
      <c r="B137" s="411"/>
      <c r="C137" s="412"/>
      <c r="D137" s="413">
        <v>0</v>
      </c>
      <c r="E137" s="414"/>
      <c r="F137" s="409"/>
      <c r="G137" s="363"/>
      <c r="H137" s="363"/>
    </row>
    <row r="138" spans="1:8" ht="15.95" customHeight="1">
      <c r="A138" s="404">
        <v>39153</v>
      </c>
      <c r="B138" s="405" t="s">
        <v>913</v>
      </c>
      <c r="C138" s="406"/>
      <c r="D138" s="407">
        <v>12</v>
      </c>
      <c r="E138" s="408">
        <f>SUM(D140:D142)</f>
        <v>0</v>
      </c>
      <c r="F138" s="409"/>
      <c r="G138" s="363"/>
      <c r="H138" s="363"/>
    </row>
    <row r="139" spans="1:8" ht="15.95" customHeight="1">
      <c r="A139" s="410"/>
      <c r="B139" s="378" t="s">
        <v>875</v>
      </c>
      <c r="C139" s="379"/>
      <c r="D139" s="413" t="s">
        <v>672</v>
      </c>
      <c r="E139" s="414"/>
      <c r="F139" s="409"/>
      <c r="G139" s="363"/>
      <c r="H139" s="363"/>
    </row>
    <row r="140" spans="1:8" ht="15.95" customHeight="1">
      <c r="A140" s="410"/>
      <c r="B140" s="411"/>
      <c r="C140" s="412"/>
      <c r="D140" s="413">
        <v>0</v>
      </c>
      <c r="E140" s="414"/>
      <c r="F140" s="409"/>
      <c r="G140" s="363"/>
      <c r="H140" s="363"/>
    </row>
    <row r="141" spans="1:8" ht="15.95" customHeight="1">
      <c r="A141" s="410"/>
      <c r="B141" s="411"/>
      <c r="C141" s="412"/>
      <c r="D141" s="413">
        <v>0</v>
      </c>
      <c r="E141" s="414"/>
      <c r="F141" s="409"/>
      <c r="G141" s="363"/>
      <c r="H141" s="363"/>
    </row>
    <row r="142" spans="1:8" ht="15.95" customHeight="1">
      <c r="A142" s="410"/>
      <c r="B142" s="411"/>
      <c r="C142" s="412"/>
      <c r="D142" s="413">
        <v>0</v>
      </c>
      <c r="E142" s="414"/>
      <c r="F142" s="409"/>
      <c r="G142" s="363"/>
      <c r="H142" s="363"/>
    </row>
    <row r="143" spans="1:8" ht="15.95" customHeight="1">
      <c r="A143" s="404">
        <v>39154</v>
      </c>
      <c r="B143" s="405" t="s">
        <v>914</v>
      </c>
      <c r="C143" s="406"/>
      <c r="D143" s="407">
        <v>10</v>
      </c>
      <c r="E143" s="408">
        <f>SUM(D145:D147)</f>
        <v>0</v>
      </c>
      <c r="F143" s="409"/>
      <c r="G143" s="363"/>
      <c r="H143" s="363"/>
    </row>
    <row r="144" spans="1:8" ht="15.95" customHeight="1">
      <c r="A144" s="410"/>
      <c r="B144" s="378" t="s">
        <v>875</v>
      </c>
      <c r="C144" s="379"/>
      <c r="D144" s="413" t="s">
        <v>672</v>
      </c>
      <c r="E144" s="414"/>
      <c r="F144" s="409"/>
      <c r="G144" s="363"/>
      <c r="H144" s="363"/>
    </row>
    <row r="145" spans="1:8" ht="15.95" customHeight="1">
      <c r="A145" s="410"/>
      <c r="B145" s="411"/>
      <c r="C145" s="412"/>
      <c r="D145" s="413">
        <v>0</v>
      </c>
      <c r="E145" s="414"/>
      <c r="F145" s="409"/>
      <c r="G145" s="363"/>
      <c r="H145" s="363"/>
    </row>
    <row r="146" spans="1:8" ht="15.95" customHeight="1">
      <c r="A146" s="410"/>
      <c r="B146" s="411"/>
      <c r="C146" s="412"/>
      <c r="D146" s="413">
        <v>0</v>
      </c>
      <c r="E146" s="414"/>
      <c r="F146" s="409"/>
      <c r="G146" s="363"/>
      <c r="H146" s="363"/>
    </row>
    <row r="147" spans="1:8" ht="15.95" customHeight="1">
      <c r="A147" s="410"/>
      <c r="B147" s="411"/>
      <c r="C147" s="412"/>
      <c r="D147" s="413">
        <v>0</v>
      </c>
      <c r="E147" s="414"/>
      <c r="F147" s="409"/>
      <c r="G147" s="363"/>
      <c r="H147" s="363"/>
    </row>
    <row r="148" spans="1:8" ht="15.95" customHeight="1">
      <c r="A148" s="401" t="s">
        <v>915</v>
      </c>
      <c r="B148" s="402" t="s">
        <v>879</v>
      </c>
      <c r="C148" s="384"/>
      <c r="D148" s="374"/>
      <c r="E148" s="375"/>
      <c r="F148" s="385"/>
      <c r="G148" s="363"/>
      <c r="H148" s="363"/>
    </row>
    <row r="149" spans="1:8" ht="36.950000000000003" customHeight="1">
      <c r="A149" s="404">
        <v>39173</v>
      </c>
      <c r="B149" s="614" t="s">
        <v>881</v>
      </c>
      <c r="C149" s="615"/>
      <c r="D149" s="407">
        <v>15</v>
      </c>
      <c r="E149" s="408">
        <f>IF(C150&lt;61,C150,60)</f>
        <v>0</v>
      </c>
      <c r="F149" s="409"/>
      <c r="G149" s="363"/>
      <c r="H149" s="363"/>
    </row>
    <row r="150" spans="1:8" ht="15.95" customHeight="1">
      <c r="A150" s="410"/>
      <c r="B150" s="411" t="s">
        <v>882</v>
      </c>
      <c r="C150" s="387">
        <f>SUM(D151:D157)</f>
        <v>0</v>
      </c>
      <c r="D150" s="413" t="s">
        <v>756</v>
      </c>
      <c r="E150" s="414"/>
      <c r="F150" s="409"/>
      <c r="G150" s="363"/>
      <c r="H150" s="363"/>
    </row>
    <row r="151" spans="1:8" ht="15.95" customHeight="1">
      <c r="A151" s="410"/>
      <c r="B151" s="411"/>
      <c r="C151" s="412"/>
      <c r="D151" s="413">
        <v>0</v>
      </c>
      <c r="E151" s="414"/>
      <c r="F151" s="409"/>
      <c r="G151" s="363"/>
      <c r="H151" s="363"/>
    </row>
    <row r="152" spans="1:8" ht="15.95" customHeight="1">
      <c r="A152" s="410"/>
      <c r="B152" s="411"/>
      <c r="C152" s="412"/>
      <c r="D152" s="413">
        <v>0</v>
      </c>
      <c r="E152" s="414"/>
      <c r="F152" s="409"/>
      <c r="G152" s="363"/>
      <c r="H152" s="363"/>
    </row>
    <row r="153" spans="1:8" ht="15.95" customHeight="1">
      <c r="A153" s="410"/>
      <c r="B153" s="411"/>
      <c r="C153" s="412"/>
      <c r="D153" s="413">
        <v>0</v>
      </c>
      <c r="E153" s="414"/>
      <c r="F153" s="409"/>
      <c r="G153" s="363"/>
      <c r="H153" s="363"/>
    </row>
    <row r="154" spans="1:8" ht="15.95" customHeight="1">
      <c r="A154" s="410"/>
      <c r="B154" s="411"/>
      <c r="C154" s="412"/>
      <c r="D154" s="413">
        <v>0</v>
      </c>
      <c r="E154" s="414"/>
      <c r="F154" s="409"/>
      <c r="G154" s="363"/>
      <c r="H154" s="363"/>
    </row>
    <row r="155" spans="1:8" ht="15.95" customHeight="1">
      <c r="A155" s="410"/>
      <c r="B155" s="411"/>
      <c r="C155" s="412"/>
      <c r="D155" s="413">
        <v>0</v>
      </c>
      <c r="E155" s="414"/>
      <c r="F155" s="409"/>
      <c r="G155" s="363"/>
      <c r="H155" s="363"/>
    </row>
    <row r="156" spans="1:8" ht="15.95" customHeight="1">
      <c r="A156" s="410"/>
      <c r="B156" s="411"/>
      <c r="C156" s="412"/>
      <c r="D156" s="413">
        <v>0</v>
      </c>
      <c r="E156" s="414"/>
      <c r="F156" s="409"/>
      <c r="G156" s="363"/>
      <c r="H156" s="363"/>
    </row>
    <row r="157" spans="1:8" ht="15.95" customHeight="1">
      <c r="A157" s="410"/>
      <c r="B157" s="411"/>
      <c r="C157" s="412"/>
      <c r="D157" s="413">
        <v>0</v>
      </c>
      <c r="E157" s="414"/>
      <c r="F157" s="409"/>
      <c r="G157" s="363"/>
      <c r="H157" s="363"/>
    </row>
    <row r="158" spans="1:8" ht="35.1" customHeight="1">
      <c r="A158" s="404">
        <v>39174</v>
      </c>
      <c r="B158" s="405" t="s">
        <v>883</v>
      </c>
      <c r="C158" s="377"/>
      <c r="D158" s="407">
        <v>8</v>
      </c>
      <c r="E158" s="408">
        <f>IF(C159&lt;33,C159,33)</f>
        <v>0</v>
      </c>
      <c r="F158" s="409"/>
      <c r="G158" s="363"/>
      <c r="H158" s="363"/>
    </row>
    <row r="159" spans="1:8" ht="15.95" customHeight="1">
      <c r="A159" s="410"/>
      <c r="B159" s="411" t="s">
        <v>882</v>
      </c>
      <c r="C159" s="387">
        <f>SUM(D160:D164)</f>
        <v>0</v>
      </c>
      <c r="D159" s="413" t="s">
        <v>756</v>
      </c>
      <c r="E159" s="414"/>
      <c r="F159" s="409"/>
      <c r="G159" s="363"/>
      <c r="H159" s="363"/>
    </row>
    <row r="160" spans="1:8" ht="15.95" customHeight="1">
      <c r="A160" s="410"/>
      <c r="B160" s="411"/>
      <c r="C160" s="387"/>
      <c r="D160" s="413">
        <v>0</v>
      </c>
      <c r="E160" s="414"/>
      <c r="F160" s="409"/>
      <c r="G160" s="363"/>
      <c r="H160" s="363"/>
    </row>
    <row r="161" spans="1:8" ht="15.95" customHeight="1">
      <c r="A161" s="410"/>
      <c r="B161" s="411"/>
      <c r="C161" s="387"/>
      <c r="D161" s="413">
        <v>0</v>
      </c>
      <c r="E161" s="414"/>
      <c r="F161" s="409"/>
      <c r="G161" s="363"/>
      <c r="H161" s="363"/>
    </row>
    <row r="162" spans="1:8" ht="15.95" customHeight="1">
      <c r="A162" s="410"/>
      <c r="B162" s="378"/>
      <c r="C162" s="379"/>
      <c r="D162" s="413">
        <v>0</v>
      </c>
      <c r="E162" s="414"/>
      <c r="F162" s="409"/>
      <c r="G162" s="363"/>
      <c r="H162" s="363"/>
    </row>
    <row r="163" spans="1:8" ht="15.95" customHeight="1">
      <c r="A163" s="410"/>
      <c r="B163" s="378"/>
      <c r="C163" s="379"/>
      <c r="D163" s="413">
        <v>0</v>
      </c>
      <c r="E163" s="414"/>
      <c r="F163" s="409"/>
      <c r="G163" s="363"/>
      <c r="H163" s="363"/>
    </row>
    <row r="164" spans="1:8" ht="15.95" customHeight="1">
      <c r="A164" s="410"/>
      <c r="B164" s="378"/>
      <c r="C164" s="379"/>
      <c r="D164" s="413">
        <v>0</v>
      </c>
      <c r="E164" s="414"/>
      <c r="F164" s="409"/>
      <c r="G164" s="363"/>
      <c r="H164" s="363"/>
    </row>
    <row r="165" spans="1:8" ht="30.95" customHeight="1">
      <c r="A165" s="404">
        <v>39175</v>
      </c>
      <c r="B165" s="405" t="s">
        <v>884</v>
      </c>
      <c r="C165" s="377"/>
      <c r="D165" s="407">
        <v>5</v>
      </c>
      <c r="E165" s="408">
        <f>IF(C166&lt;21,C166,20)</f>
        <v>0</v>
      </c>
      <c r="F165" s="409"/>
      <c r="G165" s="363"/>
      <c r="H165" s="363"/>
    </row>
    <row r="166" spans="1:8" ht="15.95" customHeight="1">
      <c r="A166" s="415"/>
      <c r="B166" s="411" t="s">
        <v>882</v>
      </c>
      <c r="C166" s="387">
        <f>SUM(D167:D171)</f>
        <v>0</v>
      </c>
      <c r="D166" s="413" t="s">
        <v>756</v>
      </c>
      <c r="E166" s="416"/>
      <c r="F166" s="417"/>
      <c r="G166" s="363"/>
      <c r="H166" s="363"/>
    </row>
    <row r="167" spans="1:8" ht="15.95" customHeight="1">
      <c r="A167" s="415"/>
      <c r="B167" s="418"/>
      <c r="C167" s="428"/>
      <c r="D167" s="413">
        <v>0</v>
      </c>
      <c r="E167" s="416"/>
      <c r="F167" s="417"/>
      <c r="G167" s="363"/>
      <c r="H167" s="363"/>
    </row>
    <row r="168" spans="1:8" ht="15.95" customHeight="1">
      <c r="A168" s="415"/>
      <c r="B168" s="418"/>
      <c r="C168" s="428"/>
      <c r="D168" s="413">
        <v>0</v>
      </c>
      <c r="E168" s="416"/>
      <c r="F168" s="417"/>
      <c r="G168" s="363"/>
      <c r="H168" s="363"/>
    </row>
    <row r="169" spans="1:8" ht="18.95" customHeight="1">
      <c r="A169" s="415"/>
      <c r="B169" s="381"/>
      <c r="C169" s="382"/>
      <c r="D169" s="413">
        <v>0</v>
      </c>
      <c r="E169" s="416"/>
      <c r="F169" s="417"/>
      <c r="G169" s="363"/>
      <c r="H169" s="363"/>
    </row>
    <row r="170" spans="1:8" ht="15.95" customHeight="1">
      <c r="A170" s="415"/>
      <c r="B170" s="381"/>
      <c r="C170" s="382"/>
      <c r="D170" s="413">
        <v>0</v>
      </c>
      <c r="E170" s="416"/>
      <c r="F170" s="417"/>
      <c r="G170" s="363"/>
      <c r="H170" s="363"/>
    </row>
    <row r="171" spans="1:8" ht="15.95" customHeight="1">
      <c r="A171" s="415"/>
      <c r="B171" s="381"/>
      <c r="C171" s="382"/>
      <c r="D171" s="413">
        <v>0</v>
      </c>
      <c r="E171" s="416"/>
      <c r="F171" s="417"/>
      <c r="G171" s="363"/>
      <c r="H171" s="363"/>
    </row>
    <row r="172" spans="1:8" ht="35.1" customHeight="1">
      <c r="A172" s="421">
        <v>39176</v>
      </c>
      <c r="B172" s="422" t="s">
        <v>885</v>
      </c>
      <c r="C172" s="380"/>
      <c r="D172" s="423">
        <v>2</v>
      </c>
      <c r="E172" s="408">
        <f>IF(C173&lt;17,C173,16)</f>
        <v>2</v>
      </c>
      <c r="F172" s="417"/>
      <c r="G172" s="363"/>
      <c r="H172" s="363"/>
    </row>
    <row r="173" spans="1:8" ht="15.95" customHeight="1">
      <c r="A173" s="415"/>
      <c r="B173" s="411" t="s">
        <v>882</v>
      </c>
      <c r="C173" s="387">
        <f>SUM(D174:D178)</f>
        <v>2</v>
      </c>
      <c r="D173" s="413" t="s">
        <v>756</v>
      </c>
      <c r="E173" s="416"/>
      <c r="F173" s="417"/>
      <c r="G173" s="363"/>
      <c r="H173" s="363"/>
    </row>
    <row r="174" spans="1:8" ht="15.95" customHeight="1">
      <c r="A174" s="415"/>
      <c r="B174" s="418" t="s">
        <v>999</v>
      </c>
      <c r="C174" s="428"/>
      <c r="D174" s="413">
        <v>2</v>
      </c>
      <c r="E174" s="416"/>
      <c r="F174" s="417"/>
      <c r="G174" s="363"/>
      <c r="H174" s="363"/>
    </row>
    <row r="175" spans="1:8" ht="15.95" customHeight="1">
      <c r="A175" s="415"/>
      <c r="B175" s="418"/>
      <c r="C175" s="428"/>
      <c r="D175" s="413">
        <v>0</v>
      </c>
      <c r="E175" s="416"/>
      <c r="F175" s="417"/>
      <c r="G175" s="363"/>
      <c r="H175" s="363"/>
    </row>
    <row r="176" spans="1:8" ht="15.95" customHeight="1">
      <c r="A176" s="415"/>
      <c r="B176" s="381"/>
      <c r="C176" s="382"/>
      <c r="D176" s="413">
        <v>0</v>
      </c>
      <c r="E176" s="416"/>
      <c r="F176" s="417"/>
      <c r="G176" s="363"/>
      <c r="H176" s="363"/>
    </row>
    <row r="177" spans="1:8" ht="15.95" customHeight="1">
      <c r="A177" s="415"/>
      <c r="B177" s="381"/>
      <c r="C177" s="382"/>
      <c r="D177" s="413">
        <v>0</v>
      </c>
      <c r="E177" s="416"/>
      <c r="F177" s="417"/>
      <c r="G177" s="363"/>
      <c r="H177" s="363"/>
    </row>
    <row r="178" spans="1:8" ht="15.95" customHeight="1">
      <c r="A178" s="415"/>
      <c r="B178" s="381"/>
      <c r="C178" s="382"/>
      <c r="D178" s="413">
        <v>0</v>
      </c>
      <c r="E178" s="416"/>
      <c r="F178" s="417"/>
      <c r="G178" s="363"/>
      <c r="H178" s="363"/>
    </row>
    <row r="179" spans="1:8" ht="15.95" customHeight="1">
      <c r="A179" s="404">
        <v>39177</v>
      </c>
      <c r="B179" s="405" t="s">
        <v>886</v>
      </c>
      <c r="C179" s="377"/>
      <c r="D179" s="407">
        <v>15</v>
      </c>
      <c r="E179" s="408">
        <f>IF(C180&lt;61,C180,60)</f>
        <v>0</v>
      </c>
      <c r="F179" s="409"/>
      <c r="G179" s="363"/>
      <c r="H179" s="363"/>
    </row>
    <row r="180" spans="1:8" ht="15.95" customHeight="1">
      <c r="A180" s="410"/>
      <c r="B180" s="411" t="s">
        <v>882</v>
      </c>
      <c r="C180" s="387">
        <f>SUM(D181:D185)</f>
        <v>0</v>
      </c>
      <c r="D180" s="413" t="s">
        <v>756</v>
      </c>
      <c r="E180" s="414"/>
      <c r="F180" s="409"/>
      <c r="G180" s="363"/>
      <c r="H180" s="363"/>
    </row>
    <row r="181" spans="1:8" ht="15.95" customHeight="1">
      <c r="A181" s="410"/>
      <c r="B181" s="411"/>
      <c r="C181" s="412"/>
      <c r="D181" s="413">
        <v>0</v>
      </c>
      <c r="E181" s="414"/>
      <c r="F181" s="409"/>
      <c r="G181" s="363"/>
      <c r="H181" s="363"/>
    </row>
    <row r="182" spans="1:8" ht="15.95" customHeight="1">
      <c r="A182" s="410"/>
      <c r="B182" s="411"/>
      <c r="C182" s="412"/>
      <c r="D182" s="413">
        <v>0</v>
      </c>
      <c r="E182" s="414"/>
      <c r="F182" s="409"/>
      <c r="G182" s="363"/>
      <c r="H182" s="363"/>
    </row>
    <row r="183" spans="1:8" ht="15.95" customHeight="1">
      <c r="A183" s="410"/>
      <c r="B183" s="378"/>
      <c r="C183" s="379"/>
      <c r="D183" s="413">
        <v>0</v>
      </c>
      <c r="E183" s="414"/>
      <c r="F183" s="409"/>
      <c r="G183" s="363"/>
      <c r="H183" s="363"/>
    </row>
    <row r="184" spans="1:8" ht="15.95" customHeight="1">
      <c r="A184" s="410"/>
      <c r="B184" s="378"/>
      <c r="C184" s="379"/>
      <c r="D184" s="413">
        <v>0</v>
      </c>
      <c r="E184" s="414"/>
      <c r="F184" s="409"/>
      <c r="G184" s="363"/>
      <c r="H184" s="363"/>
    </row>
    <row r="185" spans="1:8" ht="15.95" customHeight="1">
      <c r="A185" s="410"/>
      <c r="B185" s="378"/>
      <c r="C185" s="379"/>
      <c r="D185" s="413">
        <v>0</v>
      </c>
      <c r="E185" s="414"/>
      <c r="F185" s="409"/>
      <c r="G185" s="363"/>
      <c r="H185" s="363"/>
    </row>
    <row r="186" spans="1:8" ht="15.95" customHeight="1">
      <c r="A186" s="401" t="s">
        <v>916</v>
      </c>
      <c r="B186" s="402" t="s">
        <v>917</v>
      </c>
      <c r="C186" s="403"/>
      <c r="D186" s="374"/>
      <c r="E186" s="375"/>
      <c r="F186" s="376"/>
      <c r="G186" s="363"/>
      <c r="H186" s="363"/>
    </row>
    <row r="187" spans="1:8" ht="53.1" customHeight="1">
      <c r="A187" s="404">
        <v>39203</v>
      </c>
      <c r="B187" s="614" t="s">
        <v>887</v>
      </c>
      <c r="C187" s="615"/>
      <c r="D187" s="407">
        <v>15</v>
      </c>
      <c r="E187" s="408">
        <f>IF(C188&lt;61,C188,60)</f>
        <v>0</v>
      </c>
      <c r="F187" s="425"/>
      <c r="G187" s="363"/>
      <c r="H187" s="363"/>
    </row>
    <row r="188" spans="1:8" ht="15.95" customHeight="1">
      <c r="A188" s="410"/>
      <c r="B188" s="378" t="s">
        <v>890</v>
      </c>
      <c r="C188" s="386">
        <f>SUM(D189:D191)</f>
        <v>0</v>
      </c>
      <c r="D188" s="413" t="s">
        <v>756</v>
      </c>
      <c r="E188" s="414"/>
      <c r="F188" s="425"/>
      <c r="G188" s="363"/>
      <c r="H188" s="363"/>
    </row>
    <row r="189" spans="1:8" ht="15.95" customHeight="1">
      <c r="A189" s="410"/>
      <c r="B189" s="378"/>
      <c r="C189" s="379"/>
      <c r="D189" s="413">
        <v>0</v>
      </c>
      <c r="E189" s="414"/>
      <c r="F189" s="425"/>
      <c r="G189" s="363"/>
      <c r="H189" s="363"/>
    </row>
    <row r="190" spans="1:8" ht="15.95" customHeight="1">
      <c r="A190" s="410"/>
      <c r="B190" s="378"/>
      <c r="C190" s="379"/>
      <c r="D190" s="413">
        <v>0</v>
      </c>
      <c r="E190" s="414"/>
      <c r="F190" s="425"/>
      <c r="G190" s="363"/>
      <c r="H190" s="363"/>
    </row>
    <row r="191" spans="1:8" ht="15.95" customHeight="1">
      <c r="A191" s="410"/>
      <c r="B191" s="378"/>
      <c r="C191" s="379"/>
      <c r="D191" s="413">
        <v>0</v>
      </c>
      <c r="E191" s="414"/>
      <c r="F191" s="425"/>
      <c r="G191" s="363"/>
      <c r="H191" s="363"/>
    </row>
    <row r="192" spans="1:8" ht="48.95" customHeight="1">
      <c r="A192" s="404">
        <v>39204</v>
      </c>
      <c r="B192" s="614" t="s">
        <v>967</v>
      </c>
      <c r="C192" s="616"/>
      <c r="D192" s="407">
        <v>5</v>
      </c>
      <c r="E192" s="408">
        <f>IF(C193&lt;21,C193,20)</f>
        <v>0</v>
      </c>
      <c r="F192" s="425"/>
      <c r="G192" s="363"/>
      <c r="H192" s="363"/>
    </row>
    <row r="193" spans="1:8" ht="15.95" customHeight="1">
      <c r="A193" s="410"/>
      <c r="B193" s="378" t="s">
        <v>890</v>
      </c>
      <c r="C193" s="387">
        <f>SUM(D194:D196)</f>
        <v>0</v>
      </c>
      <c r="D193" s="413" t="s">
        <v>756</v>
      </c>
      <c r="E193" s="414"/>
      <c r="F193" s="425"/>
      <c r="G193" s="363"/>
      <c r="H193" s="363"/>
    </row>
    <row r="194" spans="1:8" ht="15.95" customHeight="1">
      <c r="A194" s="410"/>
      <c r="B194" s="378"/>
      <c r="C194" s="379"/>
      <c r="D194" s="413"/>
      <c r="E194" s="414"/>
      <c r="F194" s="425"/>
      <c r="G194" s="363"/>
      <c r="H194" s="363"/>
    </row>
    <row r="195" spans="1:8" ht="15.95" customHeight="1">
      <c r="A195" s="410"/>
      <c r="B195" s="378"/>
      <c r="C195" s="379"/>
      <c r="D195" s="413"/>
      <c r="E195" s="414"/>
      <c r="F195" s="425"/>
      <c r="G195" s="363"/>
      <c r="H195" s="363"/>
    </row>
    <row r="196" spans="1:8" ht="15.95" customHeight="1">
      <c r="A196" s="410"/>
      <c r="B196" s="378"/>
      <c r="C196" s="379"/>
      <c r="D196" s="413"/>
      <c r="E196" s="414"/>
      <c r="F196" s="425"/>
      <c r="G196" s="363"/>
      <c r="H196" s="363"/>
    </row>
    <row r="197" spans="1:8" ht="54.95" customHeight="1">
      <c r="A197" s="404">
        <v>39205</v>
      </c>
      <c r="B197" s="614" t="s">
        <v>888</v>
      </c>
      <c r="C197" s="616"/>
      <c r="D197" s="407">
        <v>15</v>
      </c>
      <c r="E197" s="408">
        <f>IF(C198&lt;61,C198,60)</f>
        <v>0</v>
      </c>
      <c r="F197" s="425"/>
      <c r="G197" s="363"/>
      <c r="H197" s="363"/>
    </row>
    <row r="198" spans="1:8" ht="15.95" customHeight="1">
      <c r="A198" s="410"/>
      <c r="B198" s="378" t="s">
        <v>890</v>
      </c>
      <c r="C198" s="387">
        <f>SUM(D199:D201)</f>
        <v>0</v>
      </c>
      <c r="D198" s="413" t="s">
        <v>756</v>
      </c>
      <c r="E198" s="414"/>
      <c r="F198" s="425"/>
      <c r="G198" s="363"/>
      <c r="H198" s="363"/>
    </row>
    <row r="199" spans="1:8" ht="15.95" customHeight="1">
      <c r="A199" s="410"/>
      <c r="B199" s="378"/>
      <c r="C199" s="379"/>
      <c r="D199" s="413"/>
      <c r="E199" s="414"/>
      <c r="F199" s="425"/>
      <c r="G199" s="363"/>
      <c r="H199" s="363"/>
    </row>
    <row r="200" spans="1:8" ht="15.95" customHeight="1">
      <c r="A200" s="410"/>
      <c r="B200" s="378"/>
      <c r="C200" s="379"/>
      <c r="D200" s="413"/>
      <c r="E200" s="414"/>
      <c r="F200" s="425"/>
      <c r="G200" s="363"/>
      <c r="H200" s="363"/>
    </row>
    <row r="201" spans="1:8" ht="15.95" customHeight="1">
      <c r="A201" s="410"/>
      <c r="B201" s="378"/>
      <c r="C201" s="379"/>
      <c r="D201" s="413"/>
      <c r="E201" s="414"/>
      <c r="F201" s="425"/>
      <c r="G201" s="363"/>
      <c r="H201" s="363"/>
    </row>
    <row r="202" spans="1:8" ht="33.950000000000003" customHeight="1">
      <c r="A202" s="404">
        <v>39206</v>
      </c>
      <c r="B202" s="614" t="s">
        <v>889</v>
      </c>
      <c r="C202" s="615"/>
      <c r="D202" s="407">
        <v>15</v>
      </c>
      <c r="E202" s="408">
        <f>IF(C203&lt;61,C203,60)</f>
        <v>0</v>
      </c>
      <c r="F202" s="409"/>
      <c r="G202" s="363"/>
      <c r="H202" s="363"/>
    </row>
    <row r="203" spans="1:8" ht="15.95" customHeight="1">
      <c r="A203" s="410"/>
      <c r="B203" s="378" t="s">
        <v>890</v>
      </c>
      <c r="C203" s="387">
        <f>SUM(D204:D206)</f>
        <v>0</v>
      </c>
      <c r="D203" s="413" t="s">
        <v>756</v>
      </c>
      <c r="E203" s="414"/>
      <c r="F203" s="409"/>
      <c r="G203" s="363"/>
      <c r="H203" s="363"/>
    </row>
    <row r="204" spans="1:8" ht="15.95" customHeight="1">
      <c r="A204" s="410"/>
      <c r="B204" s="378"/>
      <c r="C204" s="379"/>
      <c r="D204" s="413"/>
      <c r="E204" s="414"/>
      <c r="F204" s="409"/>
      <c r="G204" s="363"/>
      <c r="H204" s="363"/>
    </row>
    <row r="205" spans="1:8" ht="15.95" customHeight="1">
      <c r="A205" s="410"/>
      <c r="B205" s="378"/>
      <c r="C205" s="379"/>
      <c r="D205" s="413"/>
      <c r="E205" s="414"/>
      <c r="F205" s="409"/>
      <c r="G205" s="363"/>
      <c r="H205" s="363"/>
    </row>
    <row r="206" spans="1:8" ht="15.95" customHeight="1">
      <c r="A206" s="410"/>
      <c r="B206" s="378"/>
      <c r="C206" s="379"/>
      <c r="D206" s="413"/>
      <c r="E206" s="414"/>
      <c r="F206" s="409"/>
      <c r="G206" s="363"/>
      <c r="H206" s="363"/>
    </row>
    <row r="207" spans="1:8" ht="15.95" customHeight="1">
      <c r="A207" s="401" t="s">
        <v>918</v>
      </c>
      <c r="B207" s="402" t="s">
        <v>891</v>
      </c>
      <c r="C207" s="384"/>
      <c r="D207" s="374"/>
      <c r="E207" s="375"/>
      <c r="F207" s="385"/>
      <c r="G207" s="363"/>
      <c r="H207" s="363"/>
    </row>
    <row r="208" spans="1:8" ht="39.950000000000003" customHeight="1">
      <c r="A208" s="404">
        <v>39234</v>
      </c>
      <c r="B208" s="614" t="s">
        <v>892</v>
      </c>
      <c r="C208" s="615"/>
      <c r="D208" s="407">
        <v>6</v>
      </c>
      <c r="E208" s="408">
        <f>IF(C209&lt;25,C209,24)</f>
        <v>0</v>
      </c>
      <c r="F208" s="409"/>
      <c r="G208" s="363"/>
      <c r="H208" s="363"/>
    </row>
    <row r="209" spans="1:8" ht="15.95" customHeight="1">
      <c r="A209" s="410"/>
      <c r="B209" s="378" t="s">
        <v>750</v>
      </c>
      <c r="C209" s="387">
        <f>SUM(D210:D212)</f>
        <v>0</v>
      </c>
      <c r="D209" s="413" t="s">
        <v>672</v>
      </c>
      <c r="E209" s="414"/>
      <c r="F209" s="409"/>
      <c r="G209" s="363"/>
      <c r="H209" s="363"/>
    </row>
    <row r="210" spans="1:8" ht="15.95" customHeight="1">
      <c r="A210" s="410"/>
      <c r="B210" s="378"/>
      <c r="C210" s="379"/>
      <c r="D210" s="413">
        <v>0</v>
      </c>
      <c r="E210" s="414"/>
      <c r="F210" s="409"/>
      <c r="G210" s="363"/>
      <c r="H210" s="363"/>
    </row>
    <row r="211" spans="1:8" ht="15.95" customHeight="1">
      <c r="A211" s="410"/>
      <c r="B211" s="378"/>
      <c r="C211" s="379"/>
      <c r="D211" s="413">
        <v>0</v>
      </c>
      <c r="E211" s="414"/>
      <c r="F211" s="409"/>
      <c r="G211" s="363"/>
      <c r="H211" s="363"/>
    </row>
    <row r="212" spans="1:8" ht="15.95" customHeight="1">
      <c r="A212" s="410"/>
      <c r="B212" s="378"/>
      <c r="C212" s="379"/>
      <c r="D212" s="413">
        <v>0</v>
      </c>
      <c r="E212" s="414"/>
      <c r="F212" s="409"/>
      <c r="G212" s="363"/>
      <c r="H212" s="363"/>
    </row>
    <row r="213" spans="1:8" ht="35.1" customHeight="1">
      <c r="A213" s="404">
        <v>39235</v>
      </c>
      <c r="B213" s="614" t="s">
        <v>893</v>
      </c>
      <c r="C213" s="615"/>
      <c r="D213" s="407">
        <v>3</v>
      </c>
      <c r="E213" s="408">
        <f>IF(C214&lt;13,C214,12)</f>
        <v>0</v>
      </c>
      <c r="F213" s="409"/>
      <c r="G213" s="363"/>
      <c r="H213" s="363"/>
    </row>
    <row r="214" spans="1:8" ht="15.95" customHeight="1">
      <c r="A214" s="410"/>
      <c r="B214" s="378" t="s">
        <v>750</v>
      </c>
      <c r="C214" s="387">
        <f>SUM(D215:D217)</f>
        <v>0</v>
      </c>
      <c r="D214" s="413" t="s">
        <v>672</v>
      </c>
      <c r="E214" s="414"/>
      <c r="F214" s="409"/>
      <c r="G214" s="363"/>
      <c r="H214" s="363"/>
    </row>
    <row r="215" spans="1:8" ht="15.95" customHeight="1">
      <c r="A215" s="410"/>
      <c r="B215" s="378"/>
      <c r="C215" s="379"/>
      <c r="D215" s="413">
        <v>0</v>
      </c>
      <c r="E215" s="414"/>
      <c r="F215" s="409"/>
      <c r="G215" s="363"/>
      <c r="H215" s="363"/>
    </row>
    <row r="216" spans="1:8" ht="15.95" customHeight="1">
      <c r="A216" s="410"/>
      <c r="B216" s="378"/>
      <c r="C216" s="379"/>
      <c r="D216" s="413">
        <v>0</v>
      </c>
      <c r="E216" s="414"/>
      <c r="F216" s="409"/>
      <c r="G216" s="363"/>
      <c r="H216" s="363"/>
    </row>
    <row r="217" spans="1:8" ht="15.95" customHeight="1">
      <c r="A217" s="410"/>
      <c r="B217" s="378"/>
      <c r="C217" s="379"/>
      <c r="D217" s="413">
        <v>0</v>
      </c>
      <c r="E217" s="414"/>
      <c r="F217" s="409"/>
      <c r="G217" s="363"/>
      <c r="H217" s="363"/>
    </row>
    <row r="218" spans="1:8" ht="18.95" customHeight="1">
      <c r="A218" s="404">
        <v>39236</v>
      </c>
      <c r="B218" s="614" t="s">
        <v>968</v>
      </c>
      <c r="C218" s="615"/>
      <c r="D218" s="407">
        <v>2</v>
      </c>
      <c r="E218" s="408">
        <f>IF(C219&lt;9,C219,8)</f>
        <v>0</v>
      </c>
      <c r="F218" s="409"/>
      <c r="G218" s="363"/>
      <c r="H218" s="363"/>
    </row>
    <row r="219" spans="1:8" ht="15.95" customHeight="1">
      <c r="A219" s="410"/>
      <c r="B219" s="378" t="s">
        <v>750</v>
      </c>
      <c r="C219" s="387">
        <f>SUM(D220:D222)</f>
        <v>0</v>
      </c>
      <c r="D219" s="413" t="s">
        <v>672</v>
      </c>
      <c r="E219" s="414"/>
      <c r="F219" s="409"/>
      <c r="G219" s="363"/>
      <c r="H219" s="363"/>
    </row>
    <row r="220" spans="1:8" ht="15.95" customHeight="1">
      <c r="A220" s="410"/>
      <c r="B220" s="411"/>
      <c r="C220" s="412"/>
      <c r="D220" s="413">
        <v>0</v>
      </c>
      <c r="E220" s="414"/>
      <c r="F220" s="409"/>
      <c r="G220" s="363"/>
      <c r="H220" s="363"/>
    </row>
    <row r="221" spans="1:8" ht="15.95" customHeight="1">
      <c r="A221" s="410"/>
      <c r="B221" s="411"/>
      <c r="C221" s="412"/>
      <c r="D221" s="413">
        <v>0</v>
      </c>
      <c r="E221" s="414"/>
      <c r="F221" s="409"/>
      <c r="G221" s="363"/>
      <c r="H221" s="363"/>
    </row>
    <row r="222" spans="1:8" ht="15.95" customHeight="1">
      <c r="A222" s="410"/>
      <c r="B222" s="411"/>
      <c r="C222" s="412"/>
      <c r="D222" s="413">
        <v>0</v>
      </c>
      <c r="E222" s="414"/>
      <c r="F222" s="409"/>
      <c r="G222" s="363"/>
      <c r="H222" s="363"/>
    </row>
    <row r="223" spans="1:8" ht="33.950000000000003" customHeight="1">
      <c r="A223" s="404">
        <v>39237</v>
      </c>
      <c r="B223" s="614" t="s">
        <v>895</v>
      </c>
      <c r="C223" s="615"/>
      <c r="D223" s="407">
        <v>2</v>
      </c>
      <c r="E223" s="408">
        <f>IF(C224&lt;9,C224,8)</f>
        <v>0</v>
      </c>
      <c r="F223" s="409"/>
      <c r="G223" s="363"/>
      <c r="H223" s="363"/>
    </row>
    <row r="224" spans="1:8" ht="15.95" customHeight="1">
      <c r="A224" s="410"/>
      <c r="B224" s="378" t="s">
        <v>750</v>
      </c>
      <c r="C224" s="387">
        <f>SUM(D225:D227)</f>
        <v>0</v>
      </c>
      <c r="D224" s="413" t="s">
        <v>672</v>
      </c>
      <c r="E224" s="414"/>
      <c r="F224" s="409"/>
      <c r="G224" s="363"/>
      <c r="H224" s="363"/>
    </row>
    <row r="225" spans="1:8" ht="15.95" customHeight="1">
      <c r="A225" s="410"/>
      <c r="B225" s="411"/>
      <c r="C225" s="412"/>
      <c r="D225" s="413">
        <v>0</v>
      </c>
      <c r="E225" s="414"/>
      <c r="F225" s="409"/>
      <c r="G225" s="363"/>
      <c r="H225" s="363"/>
    </row>
    <row r="226" spans="1:8" ht="15.95" customHeight="1">
      <c r="A226" s="410"/>
      <c r="B226" s="411"/>
      <c r="C226" s="412"/>
      <c r="D226" s="413">
        <v>0</v>
      </c>
      <c r="E226" s="414"/>
      <c r="F226" s="409"/>
      <c r="G226" s="363"/>
      <c r="H226" s="363"/>
    </row>
    <row r="227" spans="1:8" ht="15.95" customHeight="1">
      <c r="A227" s="410"/>
      <c r="B227" s="411"/>
      <c r="C227" s="412"/>
      <c r="D227" s="413">
        <v>0</v>
      </c>
      <c r="E227" s="414"/>
      <c r="F227" s="409"/>
      <c r="G227" s="363"/>
      <c r="H227" s="363"/>
    </row>
    <row r="228" spans="1:8" ht="15.95" customHeight="1">
      <c r="A228" s="404">
        <v>39238</v>
      </c>
      <c r="B228" s="614" t="s">
        <v>894</v>
      </c>
      <c r="C228" s="615"/>
      <c r="D228" s="407">
        <v>6</v>
      </c>
      <c r="E228" s="408">
        <f>IF(C229&lt;25,C229,24)</f>
        <v>0</v>
      </c>
      <c r="F228" s="409"/>
      <c r="G228" s="363"/>
      <c r="H228" s="363"/>
    </row>
    <row r="229" spans="1:8" ht="15.95" customHeight="1">
      <c r="A229" s="410"/>
      <c r="B229" s="378" t="s">
        <v>750</v>
      </c>
      <c r="C229" s="387">
        <f>SUM(D230:D232)</f>
        <v>0</v>
      </c>
      <c r="D229" s="413" t="s">
        <v>672</v>
      </c>
      <c r="E229" s="414"/>
      <c r="F229" s="409"/>
      <c r="G229" s="363"/>
      <c r="H229" s="363"/>
    </row>
    <row r="230" spans="1:8" ht="15.95" customHeight="1">
      <c r="A230" s="410"/>
      <c r="B230" s="378"/>
      <c r="C230" s="379"/>
      <c r="D230" s="413">
        <v>0</v>
      </c>
      <c r="E230" s="414"/>
      <c r="F230" s="409"/>
      <c r="G230" s="363"/>
      <c r="H230" s="363"/>
    </row>
    <row r="231" spans="1:8" ht="15.95" customHeight="1">
      <c r="A231" s="410"/>
      <c r="B231" s="378"/>
      <c r="C231" s="379"/>
      <c r="D231" s="413">
        <v>0</v>
      </c>
      <c r="E231" s="414"/>
      <c r="F231" s="409"/>
      <c r="G231" s="363"/>
      <c r="H231" s="363"/>
    </row>
    <row r="232" spans="1:8" ht="15.95" customHeight="1">
      <c r="A232" s="410"/>
      <c r="B232" s="378"/>
      <c r="C232" s="379"/>
      <c r="D232" s="413">
        <v>0</v>
      </c>
      <c r="E232" s="414"/>
      <c r="F232" s="409"/>
      <c r="G232" s="363"/>
      <c r="H232" s="363"/>
    </row>
    <row r="233" spans="1:8" ht="15.95" customHeight="1">
      <c r="A233" s="401" t="s">
        <v>919</v>
      </c>
      <c r="B233" s="402" t="s">
        <v>920</v>
      </c>
      <c r="C233" s="403"/>
      <c r="D233" s="374"/>
      <c r="E233" s="375"/>
      <c r="F233" s="376"/>
      <c r="G233" s="363"/>
      <c r="H233" s="363"/>
    </row>
    <row r="234" spans="1:8" ht="59.1" customHeight="1">
      <c r="A234" s="404">
        <v>39264</v>
      </c>
      <c r="B234" s="614" t="s">
        <v>921</v>
      </c>
      <c r="C234" s="615"/>
      <c r="D234" s="407">
        <v>6</v>
      </c>
      <c r="E234" s="408">
        <f>IF(C235&lt;25,C235,24)</f>
        <v>0</v>
      </c>
      <c r="F234" s="425"/>
      <c r="G234" s="363"/>
      <c r="H234" s="363"/>
    </row>
    <row r="235" spans="1:8" ht="15.95" customHeight="1">
      <c r="A235" s="410"/>
      <c r="B235" s="378" t="s">
        <v>750</v>
      </c>
      <c r="C235" s="387">
        <f>SUM(D236:D238)</f>
        <v>0</v>
      </c>
      <c r="D235" s="413" t="s">
        <v>672</v>
      </c>
      <c r="E235" s="414"/>
      <c r="F235" s="425"/>
      <c r="G235" s="363"/>
      <c r="H235" s="363"/>
    </row>
    <row r="236" spans="1:8" ht="15.95" customHeight="1">
      <c r="A236" s="410"/>
      <c r="B236" s="411"/>
      <c r="C236" s="412"/>
      <c r="D236" s="413">
        <v>0</v>
      </c>
      <c r="E236" s="414"/>
      <c r="F236" s="425"/>
      <c r="G236" s="363"/>
      <c r="H236" s="363"/>
    </row>
    <row r="237" spans="1:8" ht="15.95" customHeight="1">
      <c r="A237" s="410"/>
      <c r="B237" s="411"/>
      <c r="C237" s="412"/>
      <c r="D237" s="413">
        <v>0</v>
      </c>
      <c r="E237" s="414"/>
      <c r="F237" s="425"/>
      <c r="G237" s="363"/>
      <c r="H237" s="363"/>
    </row>
    <row r="238" spans="1:8" ht="15.95" customHeight="1">
      <c r="A238" s="410"/>
      <c r="B238" s="411"/>
      <c r="C238" s="412"/>
      <c r="D238" s="413">
        <v>0</v>
      </c>
      <c r="E238" s="414"/>
      <c r="F238" s="425"/>
      <c r="G238" s="363"/>
      <c r="H238" s="363"/>
    </row>
    <row r="239" spans="1:8" ht="54.95" customHeight="1">
      <c r="A239" s="404">
        <v>39265</v>
      </c>
      <c r="B239" s="614" t="s">
        <v>969</v>
      </c>
      <c r="C239" s="616"/>
      <c r="D239" s="407">
        <v>2</v>
      </c>
      <c r="E239" s="408">
        <f>IF(C240&lt;9,C240,8)</f>
        <v>0</v>
      </c>
      <c r="F239" s="425"/>
      <c r="G239" s="363"/>
      <c r="H239" s="363"/>
    </row>
    <row r="240" spans="1:8" ht="15.95" customHeight="1">
      <c r="A240" s="410"/>
      <c r="B240" s="378" t="s">
        <v>750</v>
      </c>
      <c r="C240" s="387">
        <f>SUM(D241:D243)</f>
        <v>0</v>
      </c>
      <c r="D240" s="413" t="s">
        <v>672</v>
      </c>
      <c r="E240" s="414"/>
      <c r="F240" s="425"/>
      <c r="G240" s="363"/>
      <c r="H240" s="363"/>
    </row>
    <row r="241" spans="1:8" ht="15.95" customHeight="1">
      <c r="A241" s="410"/>
      <c r="B241" s="378"/>
      <c r="C241" s="379"/>
      <c r="D241" s="413">
        <v>0</v>
      </c>
      <c r="E241" s="414"/>
      <c r="F241" s="425"/>
      <c r="G241" s="363"/>
      <c r="H241" s="363"/>
    </row>
    <row r="242" spans="1:8" ht="15.95" customHeight="1">
      <c r="A242" s="410"/>
      <c r="B242" s="378"/>
      <c r="C242" s="379"/>
      <c r="D242" s="413">
        <v>0</v>
      </c>
      <c r="E242" s="414"/>
      <c r="F242" s="425"/>
      <c r="G242" s="363"/>
      <c r="H242" s="363"/>
    </row>
    <row r="243" spans="1:8" ht="15.95" customHeight="1">
      <c r="A243" s="410"/>
      <c r="B243" s="378"/>
      <c r="C243" s="379"/>
      <c r="D243" s="413">
        <v>0</v>
      </c>
      <c r="E243" s="414"/>
      <c r="F243" s="425"/>
      <c r="G243" s="363"/>
      <c r="H243" s="363"/>
    </row>
    <row r="244" spans="1:8" ht="48.95" customHeight="1">
      <c r="A244" s="404">
        <v>39266</v>
      </c>
      <c r="B244" s="614" t="s">
        <v>970</v>
      </c>
      <c r="C244" s="616"/>
      <c r="D244" s="407">
        <v>6</v>
      </c>
      <c r="E244" s="408">
        <f>IF(C245&lt;25,C245,24)</f>
        <v>0</v>
      </c>
      <c r="F244" s="425"/>
      <c r="G244" s="363"/>
      <c r="H244" s="363"/>
    </row>
    <row r="245" spans="1:8" ht="15.95" customHeight="1">
      <c r="A245" s="410"/>
      <c r="B245" s="378" t="s">
        <v>750</v>
      </c>
      <c r="C245" s="387">
        <f>SUM(D246:D248)</f>
        <v>0</v>
      </c>
      <c r="D245" s="413" t="s">
        <v>672</v>
      </c>
      <c r="E245" s="414"/>
      <c r="F245" s="425"/>
      <c r="G245" s="363"/>
      <c r="H245" s="363"/>
    </row>
    <row r="246" spans="1:8" ht="15.95" customHeight="1">
      <c r="A246" s="410"/>
      <c r="B246" s="378"/>
      <c r="C246" s="379"/>
      <c r="D246" s="413">
        <v>0</v>
      </c>
      <c r="E246" s="414"/>
      <c r="F246" s="425"/>
      <c r="G246" s="363"/>
      <c r="H246" s="363"/>
    </row>
    <row r="247" spans="1:8" ht="15.95" customHeight="1">
      <c r="A247" s="410"/>
      <c r="B247" s="378"/>
      <c r="C247" s="379"/>
      <c r="D247" s="413">
        <v>0</v>
      </c>
      <c r="E247" s="414"/>
      <c r="F247" s="425"/>
      <c r="G247" s="363"/>
      <c r="H247" s="363"/>
    </row>
    <row r="248" spans="1:8" ht="15.95" customHeight="1">
      <c r="A248" s="410"/>
      <c r="B248" s="378"/>
      <c r="C248" s="379"/>
      <c r="D248" s="413">
        <v>0</v>
      </c>
      <c r="E248" s="414"/>
      <c r="F248" s="425"/>
      <c r="G248" s="363"/>
      <c r="H248" s="363"/>
    </row>
    <row r="249" spans="1:8" ht="38.1" customHeight="1">
      <c r="A249" s="404">
        <v>39267</v>
      </c>
      <c r="B249" s="614" t="s">
        <v>922</v>
      </c>
      <c r="C249" s="615"/>
      <c r="D249" s="407">
        <v>6</v>
      </c>
      <c r="E249" s="408">
        <f>IF(C250&lt;25,C250,24)</f>
        <v>0</v>
      </c>
      <c r="F249" s="409"/>
      <c r="G249" s="363"/>
      <c r="H249" s="363"/>
    </row>
    <row r="250" spans="1:8" ht="15.95" customHeight="1">
      <c r="A250" s="410"/>
      <c r="B250" s="378" t="s">
        <v>750</v>
      </c>
      <c r="C250" s="387">
        <f>SUM(D251:D253)</f>
        <v>0</v>
      </c>
      <c r="D250" s="413" t="s">
        <v>672</v>
      </c>
      <c r="E250" s="414"/>
      <c r="F250" s="409"/>
      <c r="G250" s="363"/>
      <c r="H250" s="363"/>
    </row>
    <row r="251" spans="1:8" ht="15.95" customHeight="1">
      <c r="A251" s="410"/>
      <c r="B251" s="411"/>
      <c r="C251" s="412"/>
      <c r="D251" s="413">
        <v>0</v>
      </c>
      <c r="E251" s="414"/>
      <c r="F251" s="409"/>
      <c r="G251" s="363"/>
      <c r="H251" s="363"/>
    </row>
    <row r="252" spans="1:8" ht="15.95" customHeight="1">
      <c r="A252" s="410"/>
      <c r="B252" s="411"/>
      <c r="C252" s="412"/>
      <c r="D252" s="413">
        <v>0</v>
      </c>
      <c r="E252" s="414"/>
      <c r="F252" s="409"/>
      <c r="G252" s="363"/>
      <c r="H252" s="363"/>
    </row>
    <row r="253" spans="1:8" ht="15.95" customHeight="1">
      <c r="A253" s="410"/>
      <c r="B253" s="411"/>
      <c r="C253" s="412"/>
      <c r="D253" s="413">
        <v>0</v>
      </c>
      <c r="E253" s="414"/>
      <c r="F253" s="409"/>
      <c r="G253" s="363"/>
      <c r="H253" s="363"/>
    </row>
    <row r="254" spans="1:8" ht="15.95" customHeight="1">
      <c r="A254" s="401" t="s">
        <v>923</v>
      </c>
      <c r="B254" s="402" t="s">
        <v>924</v>
      </c>
      <c r="C254" s="403"/>
      <c r="D254" s="374"/>
      <c r="E254" s="375"/>
      <c r="F254" s="385"/>
      <c r="G254" s="363"/>
      <c r="H254" s="363"/>
    </row>
    <row r="255" spans="1:8" ht="69.95" customHeight="1">
      <c r="A255" s="404">
        <v>39295</v>
      </c>
      <c r="B255" s="614" t="s">
        <v>971</v>
      </c>
      <c r="C255" s="615"/>
      <c r="D255" s="407">
        <v>10</v>
      </c>
      <c r="E255" s="408">
        <f>SUM(D257:D260)</f>
        <v>0</v>
      </c>
      <c r="F255" s="425"/>
      <c r="G255" s="363"/>
      <c r="H255" s="363"/>
    </row>
    <row r="256" spans="1:8">
      <c r="A256" s="415"/>
      <c r="B256" s="418" t="s">
        <v>750</v>
      </c>
      <c r="C256" s="382"/>
      <c r="D256" s="420" t="s">
        <v>756</v>
      </c>
      <c r="E256" s="416"/>
      <c r="F256" s="429"/>
      <c r="G256" s="363"/>
      <c r="H256" s="363"/>
    </row>
    <row r="257" spans="1:8">
      <c r="A257" s="415"/>
      <c r="B257" s="418"/>
      <c r="C257" s="382"/>
      <c r="D257" s="420">
        <v>0</v>
      </c>
      <c r="E257" s="416"/>
      <c r="F257" s="429"/>
      <c r="G257" s="363"/>
      <c r="H257" s="363"/>
    </row>
    <row r="258" spans="1:8">
      <c r="A258" s="415"/>
      <c r="B258" s="418"/>
      <c r="C258" s="382"/>
      <c r="D258" s="420">
        <v>0</v>
      </c>
      <c r="E258" s="416"/>
      <c r="F258" s="429"/>
      <c r="G258" s="363"/>
      <c r="H258" s="363"/>
    </row>
    <row r="259" spans="1:8">
      <c r="A259" s="415"/>
      <c r="B259" s="418"/>
      <c r="C259" s="382"/>
      <c r="D259" s="420">
        <v>0</v>
      </c>
      <c r="E259" s="416"/>
      <c r="F259" s="429"/>
      <c r="G259" s="363"/>
      <c r="H259" s="363"/>
    </row>
    <row r="260" spans="1:8">
      <c r="A260" s="415"/>
      <c r="B260" s="418"/>
      <c r="C260" s="382"/>
      <c r="D260" s="420">
        <v>0</v>
      </c>
      <c r="E260" s="416"/>
      <c r="F260" s="429"/>
      <c r="G260" s="363"/>
      <c r="H260" s="363"/>
    </row>
    <row r="261" spans="1:8" ht="72" customHeight="1">
      <c r="A261" s="421">
        <v>39296</v>
      </c>
      <c r="B261" s="614" t="s">
        <v>972</v>
      </c>
      <c r="C261" s="616"/>
      <c r="D261" s="423">
        <v>6</v>
      </c>
      <c r="E261" s="424">
        <f>SUM(D263:D265)</f>
        <v>0</v>
      </c>
      <c r="F261" s="429"/>
      <c r="G261" s="363"/>
      <c r="H261" s="363"/>
    </row>
    <row r="262" spans="1:8">
      <c r="A262" s="415"/>
      <c r="B262" s="418" t="s">
        <v>750</v>
      </c>
      <c r="C262" s="382"/>
      <c r="D262" s="420" t="s">
        <v>756</v>
      </c>
      <c r="E262" s="416"/>
      <c r="F262" s="429"/>
      <c r="G262" s="363"/>
      <c r="H262" s="363"/>
    </row>
    <row r="263" spans="1:8">
      <c r="A263" s="415"/>
      <c r="B263" s="445"/>
      <c r="C263" s="446"/>
      <c r="D263" s="420">
        <v>0</v>
      </c>
      <c r="E263" s="416"/>
      <c r="F263" s="429"/>
      <c r="G263" s="363"/>
      <c r="H263" s="363"/>
    </row>
    <row r="264" spans="1:8">
      <c r="A264" s="415"/>
      <c r="B264" s="445"/>
      <c r="C264" s="446"/>
      <c r="D264" s="420">
        <v>0</v>
      </c>
      <c r="E264" s="416"/>
      <c r="F264" s="429"/>
      <c r="G264" s="363"/>
      <c r="H264" s="363"/>
    </row>
    <row r="265" spans="1:8">
      <c r="A265" s="415"/>
      <c r="B265" s="445"/>
      <c r="C265" s="446"/>
      <c r="D265" s="420">
        <v>0</v>
      </c>
      <c r="E265" s="416"/>
      <c r="F265" s="429"/>
      <c r="G265" s="363"/>
      <c r="H265" s="363"/>
    </row>
    <row r="266" spans="1:8" ht="93.95" customHeight="1">
      <c r="A266" s="404">
        <v>39297</v>
      </c>
      <c r="B266" s="614" t="s">
        <v>973</v>
      </c>
      <c r="C266" s="616"/>
      <c r="D266" s="407">
        <v>5</v>
      </c>
      <c r="E266" s="408"/>
      <c r="F266" s="425"/>
      <c r="G266" s="363"/>
      <c r="H266" s="363"/>
    </row>
    <row r="267" spans="1:8" ht="15.95" customHeight="1">
      <c r="A267" s="410"/>
      <c r="B267" s="418" t="s">
        <v>750</v>
      </c>
      <c r="C267" s="382"/>
      <c r="D267" s="420" t="s">
        <v>756</v>
      </c>
      <c r="E267" s="414">
        <f>SUM(D268:D270)</f>
        <v>0</v>
      </c>
      <c r="F267" s="425"/>
      <c r="G267" s="363"/>
      <c r="H267" s="363"/>
    </row>
    <row r="268" spans="1:8" ht="15.95" customHeight="1">
      <c r="A268" s="410"/>
      <c r="B268" s="378"/>
      <c r="C268" s="379"/>
      <c r="D268" s="413">
        <v>0</v>
      </c>
      <c r="E268" s="414"/>
      <c r="F268" s="425"/>
      <c r="G268" s="363"/>
      <c r="H268" s="363"/>
    </row>
    <row r="269" spans="1:8" ht="15.95" customHeight="1">
      <c r="A269" s="410"/>
      <c r="B269" s="378"/>
      <c r="C269" s="379"/>
      <c r="D269" s="413">
        <v>0</v>
      </c>
      <c r="E269" s="414"/>
      <c r="F269" s="425"/>
      <c r="G269" s="363"/>
      <c r="H269" s="363"/>
    </row>
    <row r="270" spans="1:8" ht="15.95" customHeight="1">
      <c r="A270" s="410"/>
      <c r="B270" s="378"/>
      <c r="C270" s="379"/>
      <c r="D270" s="413">
        <v>0</v>
      </c>
      <c r="E270" s="414"/>
      <c r="F270" s="425"/>
      <c r="G270" s="363"/>
      <c r="H270" s="363"/>
    </row>
    <row r="271" spans="1:8" ht="74.099999999999994" customHeight="1">
      <c r="A271" s="404">
        <v>39298</v>
      </c>
      <c r="B271" s="614" t="s">
        <v>974</v>
      </c>
      <c r="C271" s="616"/>
      <c r="D271" s="407">
        <v>8</v>
      </c>
      <c r="E271" s="408">
        <f>SUM(D273:D275)</f>
        <v>0</v>
      </c>
      <c r="F271" s="425"/>
      <c r="G271" s="363"/>
      <c r="H271" s="363"/>
    </row>
    <row r="272" spans="1:8">
      <c r="A272" s="410"/>
      <c r="B272" s="418" t="s">
        <v>750</v>
      </c>
      <c r="C272" s="382"/>
      <c r="D272" s="420" t="s">
        <v>756</v>
      </c>
      <c r="E272" s="414"/>
      <c r="F272" s="425"/>
      <c r="G272" s="363"/>
      <c r="H272" s="363"/>
    </row>
    <row r="273" spans="1:8">
      <c r="A273" s="410"/>
      <c r="B273" s="445"/>
      <c r="C273" s="446"/>
      <c r="D273" s="413">
        <v>0</v>
      </c>
      <c r="E273" s="414"/>
      <c r="F273" s="425"/>
      <c r="G273" s="363"/>
      <c r="H273" s="363"/>
    </row>
    <row r="274" spans="1:8">
      <c r="A274" s="410"/>
      <c r="B274" s="445"/>
      <c r="C274" s="446"/>
      <c r="D274" s="413">
        <v>0</v>
      </c>
      <c r="E274" s="414"/>
      <c r="F274" s="425"/>
      <c r="G274" s="363"/>
      <c r="H274" s="363"/>
    </row>
    <row r="275" spans="1:8">
      <c r="A275" s="410"/>
      <c r="B275" s="445"/>
      <c r="C275" s="446"/>
      <c r="D275" s="413">
        <v>0</v>
      </c>
      <c r="E275" s="414"/>
      <c r="F275" s="425"/>
      <c r="G275" s="363"/>
      <c r="H275" s="363"/>
    </row>
    <row r="276" spans="1:8" ht="74.099999999999994" customHeight="1">
      <c r="A276" s="404">
        <v>39299</v>
      </c>
      <c r="B276" s="614" t="s">
        <v>975</v>
      </c>
      <c r="C276" s="616"/>
      <c r="D276" s="407">
        <v>4</v>
      </c>
      <c r="E276" s="408">
        <f>SUM(D278:D280)</f>
        <v>0</v>
      </c>
      <c r="F276" s="425"/>
      <c r="G276" s="363"/>
      <c r="H276" s="363"/>
    </row>
    <row r="277" spans="1:8">
      <c r="A277" s="410"/>
      <c r="B277" s="418" t="s">
        <v>750</v>
      </c>
      <c r="C277" s="382"/>
      <c r="D277" s="420" t="s">
        <v>756</v>
      </c>
      <c r="E277" s="414"/>
      <c r="F277" s="425"/>
      <c r="G277" s="363"/>
      <c r="H277" s="363"/>
    </row>
    <row r="278" spans="1:8">
      <c r="A278" s="410"/>
      <c r="B278" s="445"/>
      <c r="C278" s="446"/>
      <c r="D278" s="413">
        <v>0</v>
      </c>
      <c r="E278" s="414"/>
      <c r="F278" s="425"/>
      <c r="G278" s="363"/>
      <c r="H278" s="363"/>
    </row>
    <row r="279" spans="1:8">
      <c r="A279" s="410"/>
      <c r="B279" s="445"/>
      <c r="C279" s="446"/>
      <c r="D279" s="413">
        <v>0</v>
      </c>
      <c r="E279" s="414"/>
      <c r="F279" s="425"/>
      <c r="G279" s="363"/>
      <c r="H279" s="363"/>
    </row>
    <row r="280" spans="1:8">
      <c r="A280" s="410"/>
      <c r="B280" s="445"/>
      <c r="C280" s="446"/>
      <c r="D280" s="413">
        <v>0</v>
      </c>
      <c r="E280" s="414"/>
      <c r="F280" s="425"/>
      <c r="G280" s="363"/>
      <c r="H280" s="363"/>
    </row>
    <row r="281" spans="1:8" ht="96.95" customHeight="1">
      <c r="A281" s="404">
        <v>39300</v>
      </c>
      <c r="B281" s="614" t="s">
        <v>976</v>
      </c>
      <c r="C281" s="616"/>
      <c r="D281" s="407">
        <v>3</v>
      </c>
      <c r="E281" s="408">
        <f>SUM(D283:D285)</f>
        <v>0</v>
      </c>
      <c r="F281" s="425"/>
      <c r="G281" s="363"/>
      <c r="H281" s="363"/>
    </row>
    <row r="282" spans="1:8" ht="15.95" customHeight="1">
      <c r="A282" s="410"/>
      <c r="B282" s="418" t="s">
        <v>750</v>
      </c>
      <c r="C282" s="382"/>
      <c r="D282" s="420" t="s">
        <v>756</v>
      </c>
      <c r="E282" s="414"/>
      <c r="F282" s="425"/>
      <c r="G282" s="363"/>
      <c r="H282" s="363"/>
    </row>
    <row r="283" spans="1:8" ht="15.95" customHeight="1">
      <c r="A283" s="410"/>
      <c r="C283" s="379"/>
      <c r="D283" s="413">
        <v>0</v>
      </c>
      <c r="E283" s="414"/>
      <c r="F283" s="425"/>
      <c r="G283" s="363"/>
      <c r="H283" s="363"/>
    </row>
    <row r="284" spans="1:8" ht="15.95" customHeight="1">
      <c r="A284" s="410"/>
      <c r="B284" s="378"/>
      <c r="C284" s="379"/>
      <c r="D284" s="413">
        <v>0</v>
      </c>
      <c r="E284" s="414"/>
      <c r="F284" s="425"/>
      <c r="G284" s="363"/>
      <c r="H284" s="363"/>
    </row>
    <row r="285" spans="1:8" ht="15.95" customHeight="1">
      <c r="A285" s="410"/>
      <c r="B285" s="378"/>
      <c r="C285" s="379"/>
      <c r="D285" s="413">
        <v>0</v>
      </c>
      <c r="E285" s="414"/>
      <c r="F285" s="425"/>
      <c r="G285" s="363"/>
      <c r="H285" s="363"/>
    </row>
    <row r="286" spans="1:8" ht="15.95" customHeight="1">
      <c r="A286" s="404">
        <v>39301</v>
      </c>
      <c r="B286" s="405" t="s">
        <v>925</v>
      </c>
      <c r="C286" s="406"/>
      <c r="D286" s="444" t="s">
        <v>926</v>
      </c>
      <c r="E286" s="447"/>
      <c r="F286" s="432"/>
      <c r="G286" s="363"/>
      <c r="H286" s="363"/>
    </row>
    <row r="287" spans="1:8" ht="15.95" customHeight="1">
      <c r="A287" s="410">
        <v>39302</v>
      </c>
      <c r="B287" s="411" t="s">
        <v>927</v>
      </c>
      <c r="C287" s="412"/>
      <c r="D287" s="430" t="s">
        <v>928</v>
      </c>
      <c r="E287" s="431"/>
      <c r="F287" s="432"/>
      <c r="G287" s="363"/>
      <c r="H287" s="363"/>
    </row>
    <row r="288" spans="1:8" ht="15.95" customHeight="1">
      <c r="A288" s="388"/>
      <c r="B288" s="389" t="s">
        <v>958</v>
      </c>
      <c r="C288" s="384"/>
      <c r="D288" s="374"/>
      <c r="E288" s="390"/>
      <c r="F288" s="391"/>
      <c r="G288" s="363"/>
      <c r="H288" s="363"/>
    </row>
    <row r="289" spans="1:8" ht="15.95" customHeight="1">
      <c r="A289" s="410">
        <v>39303</v>
      </c>
      <c r="B289" s="411" t="s">
        <v>929</v>
      </c>
      <c r="C289" s="412"/>
      <c r="D289" s="433">
        <v>0.01</v>
      </c>
      <c r="E289" s="434"/>
      <c r="F289" s="435"/>
      <c r="G289" s="363"/>
      <c r="H289" s="363"/>
    </row>
    <row r="290" spans="1:8" ht="15.95" customHeight="1">
      <c r="A290" s="410">
        <v>39304</v>
      </c>
      <c r="B290" s="411" t="s">
        <v>930</v>
      </c>
      <c r="C290" s="412"/>
      <c r="D290" s="433">
        <v>0.01</v>
      </c>
      <c r="E290" s="434"/>
      <c r="F290" s="435"/>
      <c r="G290" s="363"/>
      <c r="H290" s="363"/>
    </row>
    <row r="291" spans="1:8" ht="15.95" customHeight="1">
      <c r="A291" s="410">
        <v>39305</v>
      </c>
      <c r="B291" s="411" t="s">
        <v>931</v>
      </c>
      <c r="C291" s="412"/>
      <c r="D291" s="433">
        <v>0.03</v>
      </c>
      <c r="E291" s="434"/>
      <c r="F291" s="435"/>
      <c r="G291" s="363"/>
      <c r="H291" s="363"/>
    </row>
    <row r="292" spans="1:8" ht="15.95" customHeight="1">
      <c r="A292" s="410">
        <v>39306</v>
      </c>
      <c r="B292" s="411" t="s">
        <v>932</v>
      </c>
      <c r="C292" s="412"/>
      <c r="D292" s="433">
        <v>0.06</v>
      </c>
      <c r="E292" s="434"/>
      <c r="F292" s="435"/>
      <c r="G292" s="363"/>
      <c r="H292" s="363"/>
    </row>
    <row r="293" spans="1:8" ht="15.95" customHeight="1">
      <c r="A293" s="410">
        <v>39307</v>
      </c>
      <c r="B293" s="411" t="s">
        <v>933</v>
      </c>
      <c r="C293" s="412"/>
      <c r="D293" s="433">
        <v>0.01</v>
      </c>
      <c r="E293" s="434"/>
      <c r="F293" s="435"/>
      <c r="G293" s="363"/>
      <c r="H293" s="363"/>
    </row>
    <row r="294" spans="1:8" ht="15.95" customHeight="1">
      <c r="A294" s="410">
        <v>39308</v>
      </c>
      <c r="B294" s="411" t="s">
        <v>934</v>
      </c>
      <c r="C294" s="412"/>
      <c r="D294" s="433">
        <v>0.02</v>
      </c>
      <c r="E294" s="434"/>
      <c r="F294" s="435"/>
      <c r="G294" s="363"/>
      <c r="H294" s="363"/>
    </row>
    <row r="295" spans="1:8" ht="15.95" customHeight="1">
      <c r="A295" s="410">
        <v>39309</v>
      </c>
      <c r="B295" s="411" t="s">
        <v>935</v>
      </c>
      <c r="C295" s="412"/>
      <c r="D295" s="433">
        <v>0.01</v>
      </c>
      <c r="E295" s="434"/>
      <c r="F295" s="435"/>
      <c r="G295" s="363"/>
      <c r="H295" s="363"/>
    </row>
    <row r="296" spans="1:8" ht="15.95" customHeight="1">
      <c r="A296" s="436" t="s">
        <v>936</v>
      </c>
      <c r="B296" s="437" t="s">
        <v>937</v>
      </c>
      <c r="C296" s="438"/>
      <c r="D296" s="392"/>
      <c r="E296" s="393"/>
      <c r="F296" s="394"/>
      <c r="G296" s="363"/>
      <c r="H296" s="363"/>
    </row>
    <row r="297" spans="1:8" ht="15.95" customHeight="1">
      <c r="A297" s="410">
        <v>39326</v>
      </c>
      <c r="B297" s="411" t="s">
        <v>938</v>
      </c>
      <c r="C297" s="412"/>
      <c r="D297" s="413">
        <v>25</v>
      </c>
      <c r="E297" s="414"/>
      <c r="F297" s="409"/>
      <c r="G297" s="363"/>
      <c r="H297" s="363"/>
    </row>
    <row r="298" spans="1:8" ht="15.95" customHeight="1">
      <c r="A298" s="410">
        <v>39327</v>
      </c>
      <c r="B298" s="411" t="s">
        <v>939</v>
      </c>
      <c r="C298" s="412"/>
      <c r="D298" s="413">
        <v>20</v>
      </c>
      <c r="E298" s="414"/>
      <c r="F298" s="409"/>
      <c r="G298" s="363"/>
      <c r="H298" s="363"/>
    </row>
    <row r="299" spans="1:8" ht="15.95" customHeight="1">
      <c r="A299" s="410">
        <v>39328</v>
      </c>
      <c r="B299" s="411" t="s">
        <v>940</v>
      </c>
      <c r="C299" s="412"/>
      <c r="D299" s="413">
        <v>20</v>
      </c>
      <c r="E299" s="414"/>
      <c r="F299" s="409"/>
      <c r="G299" s="363"/>
      <c r="H299" s="363"/>
    </row>
    <row r="300" spans="1:8" ht="15.95" customHeight="1">
      <c r="A300" s="410">
        <v>39329</v>
      </c>
      <c r="B300" s="411" t="s">
        <v>941</v>
      </c>
      <c r="C300" s="412"/>
      <c r="D300" s="413">
        <v>15</v>
      </c>
      <c r="E300" s="414"/>
      <c r="F300" s="409"/>
      <c r="G300" s="363"/>
      <c r="H300" s="363"/>
    </row>
    <row r="301" spans="1:8" ht="15.95" customHeight="1">
      <c r="A301" s="410">
        <v>39330</v>
      </c>
      <c r="B301" s="411" t="s">
        <v>942</v>
      </c>
      <c r="C301" s="412"/>
      <c r="D301" s="413">
        <v>10</v>
      </c>
      <c r="E301" s="414"/>
      <c r="F301" s="409"/>
      <c r="G301" s="363"/>
      <c r="H301" s="363"/>
    </row>
    <row r="302" spans="1:8" ht="15.95" customHeight="1">
      <c r="A302" s="410">
        <v>39331</v>
      </c>
      <c r="B302" s="378" t="s">
        <v>959</v>
      </c>
      <c r="C302" s="379"/>
      <c r="D302" s="413">
        <v>15</v>
      </c>
      <c r="E302" s="414"/>
      <c r="F302" s="409"/>
      <c r="G302" s="363"/>
      <c r="H302" s="363"/>
    </row>
    <row r="303" spans="1:8" ht="15.95" customHeight="1">
      <c r="A303" s="415">
        <v>39332</v>
      </c>
      <c r="B303" s="418" t="s">
        <v>943</v>
      </c>
      <c r="C303" s="419"/>
      <c r="D303" s="420">
        <v>10</v>
      </c>
      <c r="E303" s="416"/>
      <c r="F303" s="417"/>
      <c r="G303" s="363"/>
      <c r="H303" s="363"/>
    </row>
    <row r="304" spans="1:8" ht="15.95" customHeight="1">
      <c r="A304" s="410">
        <v>39333</v>
      </c>
      <c r="B304" s="411" t="s">
        <v>944</v>
      </c>
      <c r="C304" s="412"/>
      <c r="D304" s="413">
        <v>10</v>
      </c>
      <c r="E304" s="414"/>
      <c r="F304" s="409"/>
      <c r="G304" s="363"/>
      <c r="H304" s="363"/>
    </row>
    <row r="305" spans="1:8" ht="15.95" customHeight="1">
      <c r="A305" s="410">
        <v>39334</v>
      </c>
      <c r="B305" s="411" t="s">
        <v>945</v>
      </c>
      <c r="C305" s="412"/>
      <c r="D305" s="413">
        <v>15</v>
      </c>
      <c r="E305" s="414"/>
      <c r="F305" s="409"/>
      <c r="G305" s="363"/>
      <c r="H305" s="363"/>
    </row>
    <row r="306" spans="1:8" ht="15.95" customHeight="1">
      <c r="A306" s="410">
        <v>39335</v>
      </c>
      <c r="B306" s="411" t="s">
        <v>946</v>
      </c>
      <c r="C306" s="412"/>
      <c r="D306" s="413">
        <v>10</v>
      </c>
      <c r="E306" s="414"/>
      <c r="F306" s="409"/>
      <c r="G306" s="363"/>
      <c r="H306" s="363"/>
    </row>
    <row r="307" spans="1:8" ht="15.95" customHeight="1">
      <c r="A307" s="410">
        <v>39336</v>
      </c>
      <c r="B307" s="411" t="s">
        <v>947</v>
      </c>
      <c r="C307" s="412"/>
      <c r="D307" s="413">
        <v>10</v>
      </c>
      <c r="E307" s="414"/>
      <c r="F307" s="409"/>
      <c r="G307" s="363"/>
      <c r="H307" s="363"/>
    </row>
    <row r="308" spans="1:8" ht="15.95" customHeight="1">
      <c r="A308" s="410">
        <v>39337</v>
      </c>
      <c r="B308" s="411" t="s">
        <v>948</v>
      </c>
      <c r="C308" s="412"/>
      <c r="D308" s="413">
        <v>8</v>
      </c>
      <c r="E308" s="414"/>
      <c r="F308" s="409"/>
      <c r="G308" s="363"/>
      <c r="H308" s="363"/>
    </row>
    <row r="309" spans="1:8" ht="15.95" customHeight="1">
      <c r="A309" s="410">
        <v>39338</v>
      </c>
      <c r="B309" s="411" t="s">
        <v>949</v>
      </c>
      <c r="C309" s="412"/>
      <c r="D309" s="413">
        <v>5</v>
      </c>
      <c r="E309" s="414"/>
      <c r="F309" s="409"/>
      <c r="G309" s="363"/>
      <c r="H309" s="363"/>
    </row>
    <row r="310" spans="1:8" ht="15.95" customHeight="1">
      <c r="A310" s="410">
        <v>39339</v>
      </c>
      <c r="B310" s="411" t="s">
        <v>950</v>
      </c>
      <c r="C310" s="412"/>
      <c r="D310" s="413">
        <v>8</v>
      </c>
      <c r="E310" s="414"/>
      <c r="F310" s="409"/>
      <c r="G310" s="363"/>
      <c r="H310" s="363"/>
    </row>
    <row r="311" spans="1:8" ht="15.95" customHeight="1">
      <c r="A311" s="410">
        <v>39340</v>
      </c>
      <c r="B311" s="411" t="s">
        <v>951</v>
      </c>
      <c r="C311" s="412"/>
      <c r="D311" s="413">
        <v>5</v>
      </c>
      <c r="E311" s="414"/>
      <c r="F311" s="409"/>
      <c r="G311" s="363"/>
      <c r="H311" s="363"/>
    </row>
    <row r="312" spans="1:8" ht="15.95" customHeight="1">
      <c r="A312" s="410">
        <v>39341</v>
      </c>
      <c r="B312" s="411" t="s">
        <v>952</v>
      </c>
      <c r="C312" s="412"/>
      <c r="D312" s="413">
        <v>5</v>
      </c>
      <c r="E312" s="414"/>
      <c r="F312" s="409"/>
      <c r="G312" s="363"/>
      <c r="H312" s="363"/>
    </row>
    <row r="313" spans="1:8" ht="15.95" customHeight="1">
      <c r="A313" s="401" t="s">
        <v>953</v>
      </c>
      <c r="B313" s="402" t="s">
        <v>954</v>
      </c>
      <c r="C313" s="403"/>
      <c r="D313" s="392"/>
      <c r="E313" s="375"/>
      <c r="F313" s="376"/>
      <c r="G313" s="363"/>
      <c r="H313" s="363"/>
    </row>
    <row r="314" spans="1:8" ht="15.95" customHeight="1">
      <c r="A314" s="410">
        <v>39356</v>
      </c>
      <c r="B314" s="378" t="s">
        <v>960</v>
      </c>
      <c r="C314" s="379"/>
      <c r="D314" s="439">
        <v>0.4</v>
      </c>
      <c r="E314" s="440"/>
      <c r="F314" s="441"/>
      <c r="G314" s="363"/>
      <c r="H314" s="363"/>
    </row>
    <row r="315" spans="1:8" ht="15.95" customHeight="1">
      <c r="A315" s="410">
        <v>39357</v>
      </c>
      <c r="B315" s="378" t="s">
        <v>961</v>
      </c>
      <c r="C315" s="379"/>
      <c r="D315" s="439">
        <v>0.3</v>
      </c>
      <c r="E315" s="440"/>
      <c r="F315" s="441"/>
      <c r="G315" s="363"/>
      <c r="H315" s="363"/>
    </row>
    <row r="316" spans="1:8" ht="15.95" customHeight="1">
      <c r="A316" s="410">
        <v>39358</v>
      </c>
      <c r="B316" s="378" t="s">
        <v>962</v>
      </c>
      <c r="C316" s="379"/>
      <c r="D316" s="439">
        <v>0.2</v>
      </c>
      <c r="E316" s="440"/>
      <c r="F316" s="441"/>
      <c r="G316" s="363"/>
      <c r="H316" s="363"/>
    </row>
    <row r="317" spans="1:8" ht="15.95" customHeight="1">
      <c r="A317" s="410">
        <v>39359</v>
      </c>
      <c r="B317" s="378" t="s">
        <v>963</v>
      </c>
      <c r="C317" s="379"/>
      <c r="D317" s="439">
        <v>0.8</v>
      </c>
      <c r="E317" s="440"/>
      <c r="F317" s="441"/>
      <c r="G317" s="363"/>
      <c r="H317" s="363"/>
    </row>
    <row r="318" spans="1:8" ht="15.95" customHeight="1">
      <c r="A318" s="410">
        <v>39360</v>
      </c>
      <c r="B318" s="378" t="s">
        <v>964</v>
      </c>
      <c r="C318" s="379"/>
      <c r="D318" s="439">
        <v>0.4</v>
      </c>
      <c r="E318" s="440"/>
      <c r="F318" s="441"/>
      <c r="G318" s="363"/>
      <c r="H318" s="363"/>
    </row>
    <row r="319" spans="1:8" ht="15.95" customHeight="1">
      <c r="A319" s="410">
        <v>39361</v>
      </c>
      <c r="B319" s="378" t="s">
        <v>965</v>
      </c>
      <c r="C319" s="379"/>
      <c r="D319" s="439">
        <v>0.2</v>
      </c>
      <c r="E319" s="440"/>
      <c r="F319" s="441"/>
      <c r="G319" s="363"/>
      <c r="H319" s="363"/>
    </row>
    <row r="320" spans="1:8" ht="15.95" customHeight="1">
      <c r="A320" s="410">
        <v>39362</v>
      </c>
      <c r="B320" s="378" t="s">
        <v>966</v>
      </c>
      <c r="C320" s="379"/>
      <c r="D320" s="439">
        <v>0.2</v>
      </c>
      <c r="E320" s="440"/>
      <c r="F320" s="441"/>
      <c r="G320" s="363"/>
      <c r="H320" s="363"/>
    </row>
    <row r="321" spans="1:8">
      <c r="A321" s="267"/>
      <c r="B321" s="281"/>
      <c r="C321" s="281"/>
      <c r="D321" s="442"/>
      <c r="E321" s="285"/>
      <c r="F321" s="443"/>
      <c r="G321" s="373"/>
      <c r="H321" s="373"/>
    </row>
  </sheetData>
  <mergeCells count="24">
    <mergeCell ref="B266:C266"/>
    <mergeCell ref="B271:C271"/>
    <mergeCell ref="B276:C276"/>
    <mergeCell ref="B281:C281"/>
    <mergeCell ref="B239:C239"/>
    <mergeCell ref="B244:C244"/>
    <mergeCell ref="B249:C249"/>
    <mergeCell ref="B261:C261"/>
    <mergeCell ref="B255:C255"/>
    <mergeCell ref="B228:C228"/>
    <mergeCell ref="B113:C113"/>
    <mergeCell ref="B218:C218"/>
    <mergeCell ref="B223:C223"/>
    <mergeCell ref="B234:C234"/>
    <mergeCell ref="B192:C192"/>
    <mergeCell ref="B197:C197"/>
    <mergeCell ref="B202:C202"/>
    <mergeCell ref="B208:C208"/>
    <mergeCell ref="B213:C213"/>
    <mergeCell ref="D1:D2"/>
    <mergeCell ref="E1:E2"/>
    <mergeCell ref="B108:C108"/>
    <mergeCell ref="B149:C149"/>
    <mergeCell ref="B187:C187"/>
  </mergeCells>
  <pageMargins left="0.7" right="0.7" top="0.75" bottom="0.75" header="0.3" footer="0.3"/>
  <pageSetup paperSize="9" scale="15" fitToHeight="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012FD-9AEB-7740-9F78-EB2CA3351590}">
  <sheetPr>
    <pageSetUpPr fitToPage="1"/>
  </sheetPr>
  <dimension ref="A1:I49"/>
  <sheetViews>
    <sheetView topLeftCell="A4" zoomScaleNormal="100" workbookViewId="0">
      <selection activeCell="E13" sqref="E13:F13"/>
    </sheetView>
  </sheetViews>
  <sheetFormatPr defaultColWidth="11" defaultRowHeight="15.75"/>
  <cols>
    <col min="1" max="1" width="12.625" customWidth="1"/>
    <col min="2" max="2" width="6" customWidth="1"/>
    <col min="3" max="3" width="7.625" customWidth="1"/>
    <col min="4" max="4" width="2.375" customWidth="1"/>
    <col min="5" max="5" width="2.875" customWidth="1"/>
    <col min="6" max="6" width="15.125" customWidth="1"/>
    <col min="7" max="7" width="3" customWidth="1"/>
    <col min="8" max="8" width="30.625" customWidth="1"/>
    <col min="9" max="9" width="9.375" style="9" bestFit="1" customWidth="1"/>
  </cols>
  <sheetData>
    <row r="1" spans="1:9" ht="15.95" customHeight="1">
      <c r="A1" s="503"/>
      <c r="B1" s="503"/>
      <c r="C1" s="504" t="s">
        <v>545</v>
      </c>
      <c r="D1" s="504"/>
      <c r="E1" s="504"/>
      <c r="F1" s="504"/>
      <c r="G1" s="504"/>
      <c r="H1" s="504"/>
      <c r="I1" s="504"/>
    </row>
    <row r="2" spans="1:9" ht="15.95" customHeight="1">
      <c r="A2" s="503"/>
      <c r="B2" s="503"/>
      <c r="C2" s="504"/>
      <c r="D2" s="504"/>
      <c r="E2" s="504"/>
      <c r="F2" s="504"/>
      <c r="G2" s="504"/>
      <c r="H2" s="504"/>
      <c r="I2" s="504"/>
    </row>
    <row r="3" spans="1:9" ht="15.95" customHeight="1">
      <c r="A3" s="503"/>
      <c r="B3" s="503"/>
      <c r="C3" s="504"/>
      <c r="D3" s="504"/>
      <c r="E3" s="504"/>
      <c r="F3" s="504"/>
      <c r="G3" s="504"/>
      <c r="H3" s="504"/>
      <c r="I3" s="504"/>
    </row>
    <row r="4" spans="1:9" ht="18">
      <c r="A4" s="503"/>
      <c r="B4" s="503"/>
      <c r="C4" s="505" t="s">
        <v>0</v>
      </c>
      <c r="D4" s="505"/>
      <c r="E4" s="505"/>
      <c r="F4" s="505"/>
      <c r="G4" s="505"/>
      <c r="H4" s="505"/>
      <c r="I4" s="505"/>
    </row>
    <row r="5" spans="1:9" ht="18">
      <c r="A5" s="503"/>
      <c r="B5" s="503"/>
      <c r="C5" s="505" t="s">
        <v>1</v>
      </c>
      <c r="D5" s="505"/>
      <c r="E5" s="505"/>
      <c r="F5" s="505"/>
      <c r="G5" s="505"/>
      <c r="H5" s="505"/>
      <c r="I5" s="505"/>
    </row>
    <row r="6" spans="1:9" ht="18">
      <c r="A6" s="503"/>
      <c r="B6" s="503"/>
      <c r="C6" s="505" t="s">
        <v>2</v>
      </c>
      <c r="D6" s="505"/>
      <c r="E6" s="505"/>
      <c r="F6" s="505"/>
      <c r="G6" s="505"/>
      <c r="H6" s="505"/>
      <c r="I6" s="505"/>
    </row>
    <row r="7" spans="1:9" ht="18">
      <c r="A7" s="505"/>
      <c r="B7" s="505"/>
      <c r="C7" s="505"/>
      <c r="D7" s="505"/>
      <c r="E7" s="505"/>
      <c r="F7" s="505"/>
      <c r="G7" s="505"/>
      <c r="H7" s="505"/>
    </row>
    <row r="8" spans="1:9" ht="18">
      <c r="A8" s="498" t="s">
        <v>3</v>
      </c>
      <c r="B8" s="498"/>
      <c r="C8" s="498"/>
      <c r="D8" s="3" t="s">
        <v>8</v>
      </c>
      <c r="E8" s="498" t="s">
        <v>1024</v>
      </c>
      <c r="F8" s="498"/>
      <c r="G8" s="498"/>
      <c r="H8" s="498"/>
      <c r="I8" s="498"/>
    </row>
    <row r="9" spans="1:9" ht="18">
      <c r="A9" s="498" t="s">
        <v>4</v>
      </c>
      <c r="B9" s="498"/>
      <c r="C9" s="498"/>
      <c r="D9" s="2" t="s">
        <v>8</v>
      </c>
      <c r="E9" s="501">
        <v>32411</v>
      </c>
      <c r="F9" s="501"/>
      <c r="G9" s="501"/>
      <c r="H9" s="501"/>
      <c r="I9" s="501"/>
    </row>
    <row r="10" spans="1:9" ht="18">
      <c r="A10" s="498" t="s">
        <v>5</v>
      </c>
      <c r="B10" s="498"/>
      <c r="C10" s="498"/>
      <c r="D10" s="3" t="s">
        <v>8</v>
      </c>
      <c r="E10" s="498" t="s">
        <v>977</v>
      </c>
      <c r="F10" s="498"/>
      <c r="G10" s="498"/>
      <c r="H10" s="498"/>
      <c r="I10" s="498"/>
    </row>
    <row r="11" spans="1:9" ht="18">
      <c r="A11" s="498" t="s">
        <v>6</v>
      </c>
      <c r="B11" s="498"/>
      <c r="C11" s="498"/>
      <c r="D11" s="3" t="s">
        <v>8</v>
      </c>
      <c r="E11" s="498" t="s">
        <v>1025</v>
      </c>
      <c r="F11" s="498"/>
      <c r="G11" s="498"/>
      <c r="H11" s="498"/>
      <c r="I11" s="498"/>
    </row>
    <row r="12" spans="1:9" ht="18">
      <c r="A12" s="498" t="s">
        <v>7</v>
      </c>
      <c r="B12" s="498"/>
      <c r="C12" s="498"/>
      <c r="D12" s="2" t="s">
        <v>8</v>
      </c>
      <c r="E12" s="506"/>
      <c r="F12" s="506"/>
      <c r="G12" s="506"/>
      <c r="H12" s="506"/>
      <c r="I12" s="506"/>
    </row>
    <row r="13" spans="1:9" ht="36" customHeight="1">
      <c r="A13" s="497" t="s">
        <v>9</v>
      </c>
      <c r="B13" s="497"/>
      <c r="C13" s="497"/>
      <c r="D13" s="2" t="s">
        <v>8</v>
      </c>
      <c r="E13" s="502"/>
      <c r="F13" s="502"/>
      <c r="G13" s="8" t="s">
        <v>10</v>
      </c>
      <c r="H13" s="500"/>
      <c r="I13" s="501"/>
    </row>
    <row r="14" spans="1:9" ht="18">
      <c r="A14" s="1"/>
      <c r="B14" s="1"/>
      <c r="C14" s="1"/>
      <c r="D14" s="1"/>
      <c r="E14" s="1"/>
      <c r="F14" s="1"/>
      <c r="G14" s="1"/>
      <c r="H14" s="1"/>
    </row>
    <row r="15" spans="1:9" ht="18">
      <c r="A15" s="1"/>
      <c r="B15" s="1"/>
      <c r="C15" s="1"/>
      <c r="D15" s="1"/>
      <c r="E15" s="1"/>
      <c r="F15" s="1"/>
      <c r="G15" s="1"/>
      <c r="H15" s="1"/>
    </row>
    <row r="16" spans="1:9">
      <c r="A16" s="120" t="s">
        <v>549</v>
      </c>
      <c r="B16" s="499" t="s">
        <v>551</v>
      </c>
      <c r="C16" s="499"/>
      <c r="D16" s="499"/>
      <c r="E16" s="499"/>
      <c r="F16" s="499"/>
      <c r="G16" s="499"/>
      <c r="H16" s="499"/>
      <c r="I16" s="121" t="s">
        <v>15</v>
      </c>
    </row>
    <row r="17" spans="1:9">
      <c r="A17" s="107" t="s">
        <v>12</v>
      </c>
      <c r="B17" s="508" t="s">
        <v>11</v>
      </c>
      <c r="C17" s="508"/>
      <c r="D17" s="508"/>
      <c r="E17" s="508"/>
      <c r="F17" s="508"/>
      <c r="G17" s="508"/>
      <c r="H17" s="108"/>
      <c r="I17" s="111">
        <f>'00-Kurumsal Katkı'!G2</f>
        <v>5</v>
      </c>
    </row>
    <row r="18" spans="1:9">
      <c r="A18" s="109" t="s">
        <v>13</v>
      </c>
      <c r="B18" s="507" t="s">
        <v>14</v>
      </c>
      <c r="C18" s="507"/>
      <c r="D18" s="507"/>
      <c r="E18" s="507"/>
      <c r="F18" s="507"/>
      <c r="G18" s="507"/>
      <c r="H18" s="110"/>
      <c r="I18" s="111">
        <f>'01-Eğitime Katkı'!G2</f>
        <v>82.2</v>
      </c>
    </row>
    <row r="19" spans="1:9">
      <c r="A19" s="109" t="s">
        <v>16</v>
      </c>
      <c r="B19" s="507" t="s">
        <v>17</v>
      </c>
      <c r="C19" s="507"/>
      <c r="D19" s="507"/>
      <c r="E19" s="507"/>
      <c r="F19" s="507"/>
      <c r="G19" s="507"/>
      <c r="H19" s="110"/>
      <c r="I19" s="111">
        <f>'02-ARAŞTIRMAYA KATKI'!I2</f>
        <v>51.416666666666671</v>
      </c>
    </row>
    <row r="20" spans="1:9">
      <c r="A20" s="109" t="s">
        <v>18</v>
      </c>
      <c r="B20" s="507" t="s">
        <v>19</v>
      </c>
      <c r="C20" s="507"/>
      <c r="D20" s="507"/>
      <c r="E20" s="507"/>
      <c r="F20" s="507"/>
      <c r="G20" s="507"/>
      <c r="H20" s="110"/>
      <c r="I20" s="111">
        <f>'03-TOPLUMA KATkı'!F2</f>
        <v>0</v>
      </c>
    </row>
    <row r="21" spans="1:9">
      <c r="A21" s="109" t="s">
        <v>20</v>
      </c>
      <c r="B21" s="507" t="s">
        <v>24</v>
      </c>
      <c r="C21" s="507"/>
      <c r="D21" s="507"/>
      <c r="E21" s="507"/>
      <c r="F21" s="507"/>
      <c r="G21" s="507"/>
      <c r="H21" s="110"/>
      <c r="I21" s="111">
        <f>'04-EĞİTİM-ARAŞTIRMA KATKISI'!F2</f>
        <v>10.5</v>
      </c>
    </row>
    <row r="22" spans="1:9">
      <c r="A22" s="107" t="s">
        <v>21</v>
      </c>
      <c r="B22" s="507" t="s">
        <v>25</v>
      </c>
      <c r="C22" s="507"/>
      <c r="D22" s="507"/>
      <c r="E22" s="507"/>
      <c r="F22" s="507"/>
      <c r="G22" s="507"/>
      <c r="H22" s="110"/>
      <c r="I22" s="111">
        <f>'05-EĞİTİM-TOPLUMA KATKI'!F2</f>
        <v>0</v>
      </c>
    </row>
    <row r="23" spans="1:9">
      <c r="A23" s="109" t="s">
        <v>22</v>
      </c>
      <c r="B23" s="507" t="s">
        <v>26</v>
      </c>
      <c r="C23" s="507"/>
      <c r="D23" s="507"/>
      <c r="E23" s="507"/>
      <c r="F23" s="507"/>
      <c r="G23" s="507"/>
      <c r="H23" s="110"/>
      <c r="I23" s="111">
        <f>'06-Araştırma-topluma katkı'!F2</f>
        <v>1</v>
      </c>
    </row>
    <row r="24" spans="1:9">
      <c r="A24" s="109" t="s">
        <v>23</v>
      </c>
      <c r="B24" s="507" t="s">
        <v>27</v>
      </c>
      <c r="C24" s="507"/>
      <c r="D24" s="507"/>
      <c r="E24" s="507"/>
      <c r="F24" s="507"/>
      <c r="G24" s="507"/>
      <c r="H24" s="110"/>
      <c r="I24" s="111">
        <f>'07_Bölge-çarpan etkisi'!F2</f>
        <v>2</v>
      </c>
    </row>
    <row r="25" spans="1:9">
      <c r="A25" s="140"/>
      <c r="B25" s="140"/>
      <c r="C25" s="140"/>
      <c r="D25" s="140"/>
      <c r="E25" s="140"/>
      <c r="F25" s="140"/>
      <c r="G25" s="140"/>
      <c r="H25" s="141" t="s">
        <v>548</v>
      </c>
      <c r="I25" s="142">
        <f>SUM(I17:I24)</f>
        <v>152.11666666666667</v>
      </c>
    </row>
    <row r="26" spans="1:9" ht="18">
      <c r="A26" s="1"/>
      <c r="B26" s="1"/>
      <c r="C26" s="1"/>
      <c r="D26" s="1"/>
      <c r="E26" s="1"/>
      <c r="F26" s="1"/>
      <c r="G26" s="1"/>
      <c r="H26" s="1"/>
    </row>
    <row r="27" spans="1:9" ht="63" customHeight="1">
      <c r="A27" s="509" t="s">
        <v>1023</v>
      </c>
      <c r="B27" s="509"/>
      <c r="C27" s="509"/>
      <c r="D27" s="509"/>
      <c r="E27" s="509"/>
      <c r="F27" s="509"/>
      <c r="G27" s="509"/>
      <c r="H27" s="509"/>
      <c r="I27" s="509"/>
    </row>
    <row r="28" spans="1:9" ht="18" customHeight="1">
      <c r="A28" s="119"/>
      <c r="B28" s="119"/>
      <c r="C28" s="119"/>
      <c r="D28" s="119"/>
      <c r="E28" s="119"/>
      <c r="F28" s="119"/>
      <c r="G28" s="119"/>
      <c r="H28" s="119"/>
      <c r="I28" s="119"/>
    </row>
    <row r="29" spans="1:9" ht="33" customHeight="1">
      <c r="A29" s="106"/>
      <c r="B29" s="106"/>
      <c r="C29" s="106"/>
      <c r="D29" s="106"/>
      <c r="E29" s="106"/>
      <c r="F29" s="106"/>
      <c r="G29" s="106"/>
      <c r="H29" s="106"/>
      <c r="I29" s="106"/>
    </row>
    <row r="30" spans="1:9" ht="18">
      <c r="A30" s="1"/>
      <c r="B30" s="1"/>
      <c r="C30" s="1"/>
      <c r="D30" s="1"/>
      <c r="E30" s="1"/>
      <c r="F30" s="1"/>
      <c r="G30" s="1"/>
      <c r="H30" s="511" t="s">
        <v>546</v>
      </c>
      <c r="I30" s="511"/>
    </row>
    <row r="31" spans="1:9" ht="18">
      <c r="A31" s="1"/>
      <c r="B31" s="1"/>
      <c r="C31" s="1"/>
      <c r="D31" s="1"/>
      <c r="E31" s="1"/>
      <c r="F31" s="1"/>
      <c r="G31" s="1"/>
      <c r="H31" s="511" t="s">
        <v>543</v>
      </c>
      <c r="I31" s="511"/>
    </row>
    <row r="32" spans="1:9" ht="18">
      <c r="A32" s="1"/>
      <c r="B32" s="1"/>
      <c r="C32" s="1"/>
      <c r="D32" s="1"/>
      <c r="E32" s="1"/>
      <c r="F32" s="1"/>
      <c r="G32" s="1"/>
      <c r="H32" s="511" t="s">
        <v>544</v>
      </c>
      <c r="I32" s="511"/>
    </row>
    <row r="33" spans="1:9" ht="18">
      <c r="A33" s="1"/>
      <c r="B33" s="1"/>
      <c r="C33" s="1"/>
      <c r="D33" s="1"/>
      <c r="E33" s="1"/>
      <c r="F33" s="1"/>
      <c r="G33" s="1"/>
      <c r="H33" s="1"/>
    </row>
    <row r="34" spans="1:9" ht="18">
      <c r="A34" s="1"/>
      <c r="B34" s="1"/>
      <c r="C34" s="1"/>
      <c r="D34" s="1"/>
      <c r="E34" s="1"/>
      <c r="F34" s="1"/>
      <c r="G34" s="1"/>
      <c r="H34" s="1"/>
    </row>
    <row r="35" spans="1:9" ht="18">
      <c r="A35" s="1"/>
      <c r="B35" s="1"/>
      <c r="C35" s="1"/>
      <c r="D35" s="1"/>
      <c r="E35" s="1"/>
      <c r="F35" s="1"/>
      <c r="G35" s="1"/>
      <c r="H35" s="1"/>
    </row>
    <row r="36" spans="1:9" ht="18">
      <c r="A36" s="1"/>
      <c r="B36" s="1"/>
      <c r="C36" s="1"/>
      <c r="D36" s="1"/>
      <c r="E36" s="1"/>
      <c r="F36" s="1"/>
      <c r="G36" s="1"/>
      <c r="H36" s="1"/>
    </row>
    <row r="37" spans="1:9" ht="18">
      <c r="A37" s="1"/>
      <c r="B37" s="1"/>
      <c r="C37" s="1"/>
      <c r="D37" s="1"/>
      <c r="E37" s="1"/>
      <c r="F37" s="1"/>
      <c r="G37" s="1"/>
      <c r="H37" s="1"/>
    </row>
    <row r="38" spans="1:9" ht="18">
      <c r="A38" s="1"/>
      <c r="B38" s="1"/>
      <c r="C38" s="1"/>
      <c r="D38" s="1"/>
      <c r="E38" s="1"/>
      <c r="F38" s="1"/>
      <c r="G38" s="1"/>
      <c r="H38" s="1"/>
    </row>
    <row r="39" spans="1:9" ht="18">
      <c r="A39" s="1"/>
      <c r="B39" s="1"/>
      <c r="C39" s="1"/>
      <c r="D39" s="1"/>
      <c r="E39" s="1"/>
      <c r="F39" s="1"/>
      <c r="G39" s="1"/>
      <c r="H39" s="1"/>
    </row>
    <row r="40" spans="1:9" ht="18">
      <c r="A40" s="1"/>
      <c r="B40" s="1"/>
      <c r="C40" s="1"/>
      <c r="D40" s="1"/>
      <c r="E40" s="1"/>
      <c r="F40" s="1"/>
      <c r="G40" s="1"/>
      <c r="H40" s="1"/>
    </row>
    <row r="41" spans="1:9" ht="18">
      <c r="A41" s="1"/>
      <c r="B41" s="1"/>
      <c r="C41" s="1"/>
      <c r="D41" s="1"/>
      <c r="E41" s="1"/>
      <c r="F41" s="1"/>
      <c r="G41" s="1"/>
      <c r="H41" s="1"/>
    </row>
    <row r="42" spans="1:9" ht="18">
      <c r="A42" s="1"/>
      <c r="B42" s="1"/>
      <c r="C42" s="1"/>
      <c r="D42" s="1"/>
      <c r="E42" s="1"/>
      <c r="F42" s="1"/>
      <c r="G42" s="1"/>
      <c r="H42" s="1"/>
    </row>
    <row r="46" spans="1:9">
      <c r="A46" s="510"/>
      <c r="B46" s="510"/>
      <c r="C46" s="510"/>
      <c r="D46" s="510"/>
      <c r="E46" s="510"/>
      <c r="F46" s="510"/>
      <c r="G46" s="510"/>
      <c r="H46" s="510"/>
      <c r="I46" s="510"/>
    </row>
    <row r="47" spans="1:9">
      <c r="A47" s="510"/>
      <c r="B47" s="510"/>
      <c r="C47" s="510"/>
      <c r="D47" s="510"/>
      <c r="E47" s="510"/>
      <c r="F47" s="510"/>
      <c r="G47" s="510"/>
      <c r="H47" s="510"/>
      <c r="I47" s="510"/>
    </row>
    <row r="48" spans="1:9">
      <c r="A48" s="510"/>
      <c r="B48" s="510"/>
      <c r="C48" s="510"/>
      <c r="D48" s="510"/>
      <c r="E48" s="510"/>
      <c r="F48" s="510"/>
      <c r="G48" s="510"/>
      <c r="H48" s="510"/>
      <c r="I48" s="510"/>
    </row>
    <row r="49" spans="1:9">
      <c r="A49" s="510"/>
      <c r="B49" s="510"/>
      <c r="C49" s="510"/>
      <c r="D49" s="510"/>
      <c r="E49" s="510"/>
      <c r="F49" s="510"/>
      <c r="G49" s="510"/>
      <c r="H49" s="510"/>
      <c r="I49" s="510"/>
    </row>
  </sheetData>
  <mergeCells count="33">
    <mergeCell ref="B18:G18"/>
    <mergeCell ref="B17:G17"/>
    <mergeCell ref="A27:I27"/>
    <mergeCell ref="A46:I49"/>
    <mergeCell ref="B24:G24"/>
    <mergeCell ref="B19:G19"/>
    <mergeCell ref="B20:G20"/>
    <mergeCell ref="B21:G21"/>
    <mergeCell ref="B22:G22"/>
    <mergeCell ref="B23:G23"/>
    <mergeCell ref="H30:I30"/>
    <mergeCell ref="H31:I31"/>
    <mergeCell ref="H32:I32"/>
    <mergeCell ref="A7:H7"/>
    <mergeCell ref="A12:C12"/>
    <mergeCell ref="A8:C8"/>
    <mergeCell ref="A9:C9"/>
    <mergeCell ref="A10:C10"/>
    <mergeCell ref="A11:C11"/>
    <mergeCell ref="E8:I8"/>
    <mergeCell ref="E10:I10"/>
    <mergeCell ref="E12:I12"/>
    <mergeCell ref="E9:I9"/>
    <mergeCell ref="A1:B6"/>
    <mergeCell ref="C1:I3"/>
    <mergeCell ref="C4:I4"/>
    <mergeCell ref="C5:I5"/>
    <mergeCell ref="C6:I6"/>
    <mergeCell ref="A13:C13"/>
    <mergeCell ref="E11:I11"/>
    <mergeCell ref="B16:H16"/>
    <mergeCell ref="H13:I13"/>
    <mergeCell ref="E13:F13"/>
  </mergeCells>
  <phoneticPr fontId="3" type="noConversion"/>
  <pageMargins left="0.70866141732283472" right="0.70866141732283472" top="0.74803149606299213" bottom="0.74803149606299213" header="0.31496062992125984" footer="0.31496062992125984"/>
  <pageSetup paperSize="9" scale="82"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1B5B0-0006-9548-8B6E-AB5E467BAAD1}">
  <dimension ref="A1:J43"/>
  <sheetViews>
    <sheetView tabSelected="1" workbookViewId="0">
      <selection activeCell="A19" sqref="A19:J19"/>
    </sheetView>
  </sheetViews>
  <sheetFormatPr defaultColWidth="11" defaultRowHeight="15.75"/>
  <cols>
    <col min="2" max="2" width="9.375" customWidth="1"/>
    <col min="4" max="4" width="2" bestFit="1" customWidth="1"/>
    <col min="7" max="7" width="6.125" customWidth="1"/>
    <col min="8" max="8" width="17.125" customWidth="1"/>
  </cols>
  <sheetData>
    <row r="1" spans="1:10">
      <c r="A1" s="503"/>
      <c r="B1" s="503"/>
      <c r="C1" s="530" t="s">
        <v>545</v>
      </c>
      <c r="D1" s="530"/>
      <c r="E1" s="530"/>
      <c r="F1" s="530"/>
      <c r="G1" s="530"/>
      <c r="H1" s="530"/>
      <c r="I1" s="530"/>
      <c r="J1" s="530"/>
    </row>
    <row r="2" spans="1:10">
      <c r="A2" s="503"/>
      <c r="B2" s="503"/>
      <c r="C2" s="530"/>
      <c r="D2" s="530"/>
      <c r="E2" s="530"/>
      <c r="F2" s="530"/>
      <c r="G2" s="530"/>
      <c r="H2" s="530"/>
      <c r="I2" s="530"/>
      <c r="J2" s="530"/>
    </row>
    <row r="3" spans="1:10">
      <c r="A3" s="503"/>
      <c r="B3" s="503"/>
      <c r="C3" s="530"/>
      <c r="D3" s="530"/>
      <c r="E3" s="530"/>
      <c r="F3" s="530"/>
      <c r="G3" s="530"/>
      <c r="H3" s="530"/>
      <c r="I3" s="530"/>
      <c r="J3" s="530"/>
    </row>
    <row r="4" spans="1:10" ht="20.25">
      <c r="A4" s="503"/>
      <c r="B4" s="503"/>
      <c r="C4" s="531" t="s">
        <v>0</v>
      </c>
      <c r="D4" s="531"/>
      <c r="E4" s="531"/>
      <c r="F4" s="531"/>
      <c r="G4" s="531"/>
      <c r="H4" s="531"/>
      <c r="I4" s="531"/>
      <c r="J4" s="531"/>
    </row>
    <row r="5" spans="1:10">
      <c r="A5" s="503"/>
      <c r="B5" s="503"/>
      <c r="C5" s="532" t="s">
        <v>599</v>
      </c>
      <c r="D5" s="532"/>
      <c r="E5" s="532"/>
      <c r="F5" s="532"/>
      <c r="G5" s="532"/>
      <c r="H5" s="532"/>
      <c r="I5" s="532"/>
      <c r="J5" s="532"/>
    </row>
    <row r="6" spans="1:10" ht="68.099999999999994" customHeight="1">
      <c r="A6" s="503"/>
      <c r="B6" s="503"/>
      <c r="C6" s="532"/>
      <c r="D6" s="532"/>
      <c r="E6" s="532"/>
      <c r="F6" s="532"/>
      <c r="G6" s="532"/>
      <c r="H6" s="532"/>
      <c r="I6" s="532"/>
      <c r="J6" s="532"/>
    </row>
    <row r="7" spans="1:10">
      <c r="H7" s="9"/>
      <c r="I7" s="9"/>
      <c r="J7" s="9"/>
    </row>
    <row r="8" spans="1:10" ht="18">
      <c r="A8" s="505"/>
      <c r="B8" s="505"/>
      <c r="C8" s="505"/>
      <c r="D8" s="505"/>
      <c r="E8" s="505"/>
      <c r="F8" s="505"/>
      <c r="G8" s="505"/>
      <c r="H8" s="505"/>
      <c r="I8" s="9"/>
      <c r="J8" s="9"/>
    </row>
    <row r="9" spans="1:10" ht="18">
      <c r="A9" s="533" t="s">
        <v>3</v>
      </c>
      <c r="B9" s="533"/>
      <c r="C9" s="533"/>
      <c r="D9" s="122" t="s">
        <v>8</v>
      </c>
      <c r="E9" s="533" t="str">
        <f>'Genel Puanlama'!E8:I8</f>
        <v>Senem GÖNENÇ</v>
      </c>
      <c r="F9" s="533"/>
      <c r="G9" s="533"/>
      <c r="H9" s="533"/>
      <c r="I9" s="533"/>
      <c r="J9" s="533"/>
    </row>
    <row r="10" spans="1:10" ht="18">
      <c r="A10" s="533" t="s">
        <v>4</v>
      </c>
      <c r="B10" s="533"/>
      <c r="C10" s="533"/>
      <c r="D10" s="123" t="s">
        <v>8</v>
      </c>
      <c r="E10" s="539">
        <f>'Genel Puanlama'!E9:I9</f>
        <v>32411</v>
      </c>
      <c r="F10" s="535"/>
      <c r="G10" s="535"/>
      <c r="H10" s="535"/>
      <c r="I10" s="535"/>
      <c r="J10" s="535"/>
    </row>
    <row r="11" spans="1:10" ht="18">
      <c r="A11" s="533" t="s">
        <v>5</v>
      </c>
      <c r="B11" s="533"/>
      <c r="C11" s="533"/>
      <c r="D11" s="122" t="s">
        <v>8</v>
      </c>
      <c r="E11" s="533" t="str">
        <f>'Genel Puanlama'!E10:I10</f>
        <v>Dr. Öğretim ÜYESİ</v>
      </c>
      <c r="F11" s="533"/>
      <c r="G11" s="533"/>
      <c r="H11" s="533"/>
      <c r="I11" s="533"/>
      <c r="J11" s="533"/>
    </row>
    <row r="12" spans="1:10" ht="18">
      <c r="A12" s="533" t="s">
        <v>6</v>
      </c>
      <c r="B12" s="533"/>
      <c r="C12" s="533"/>
      <c r="D12" s="122" t="s">
        <v>8</v>
      </c>
      <c r="E12" s="533" t="str">
        <f>'Genel Puanlama'!E11:I11</f>
        <v>İstatistik</v>
      </c>
      <c r="F12" s="533"/>
      <c r="G12" s="533"/>
      <c r="H12" s="533"/>
      <c r="I12" s="533"/>
      <c r="J12" s="533"/>
    </row>
    <row r="13" spans="1:10" ht="18">
      <c r="A13" s="533" t="s">
        <v>7</v>
      </c>
      <c r="B13" s="533"/>
      <c r="C13" s="533"/>
      <c r="D13" s="123" t="s">
        <v>8</v>
      </c>
      <c r="E13" s="535">
        <f>'Genel Puanlama'!E12:I12</f>
        <v>0</v>
      </c>
      <c r="F13" s="535"/>
      <c r="G13" s="535"/>
      <c r="H13" s="535"/>
      <c r="I13" s="535"/>
      <c r="J13" s="535"/>
    </row>
    <row r="14" spans="1:10" ht="18">
      <c r="A14" s="536" t="s">
        <v>9</v>
      </c>
      <c r="B14" s="536"/>
      <c r="C14" s="536"/>
      <c r="D14" s="123" t="s">
        <v>8</v>
      </c>
      <c r="E14" s="537">
        <f>'Genel Puanlama'!E13:F13</f>
        <v>0</v>
      </c>
      <c r="F14" s="535"/>
      <c r="G14" s="128" t="s">
        <v>10</v>
      </c>
      <c r="H14" s="538">
        <f>'Genel Puanlama'!H13:I13</f>
        <v>0</v>
      </c>
      <c r="I14" s="538"/>
      <c r="J14" s="538"/>
    </row>
    <row r="15" spans="1:10" ht="18">
      <c r="A15" s="124"/>
      <c r="B15" s="124"/>
      <c r="C15" s="124"/>
      <c r="D15" s="124"/>
      <c r="E15" s="124"/>
      <c r="F15" s="124"/>
      <c r="G15" s="124"/>
      <c r="H15" s="129"/>
      <c r="I15" s="125"/>
      <c r="J15" s="125"/>
    </row>
    <row r="16" spans="1:10" ht="18">
      <c r="A16" s="534" t="s">
        <v>550</v>
      </c>
      <c r="B16" s="534"/>
      <c r="C16" s="534"/>
      <c r="D16" s="124" t="s">
        <v>8</v>
      </c>
      <c r="E16" s="534" t="s">
        <v>600</v>
      </c>
      <c r="F16" s="534"/>
      <c r="G16" s="534"/>
      <c r="H16" s="534"/>
      <c r="I16" s="534"/>
      <c r="J16" s="534"/>
    </row>
    <row r="17" spans="1:10" ht="31.5">
      <c r="A17" s="520" t="s">
        <v>552</v>
      </c>
      <c r="B17" s="520"/>
      <c r="C17" s="520"/>
      <c r="D17" s="520"/>
      <c r="E17" s="520"/>
      <c r="F17" s="520"/>
      <c r="G17" s="520"/>
      <c r="H17" s="144" t="s">
        <v>1010</v>
      </c>
      <c r="I17" s="521" t="s">
        <v>1011</v>
      </c>
      <c r="J17" s="521"/>
    </row>
    <row r="18" spans="1:10" ht="18" customHeight="1">
      <c r="A18" s="522" t="s">
        <v>1012</v>
      </c>
      <c r="B18" s="522"/>
      <c r="C18" s="522"/>
      <c r="D18" s="522"/>
      <c r="E18" s="522"/>
      <c r="F18" s="522"/>
      <c r="G18" s="522"/>
      <c r="H18" s="146">
        <v>2</v>
      </c>
      <c r="I18" s="523"/>
      <c r="J18" s="523"/>
    </row>
    <row r="19" spans="1:10" ht="26.1" customHeight="1">
      <c r="A19" s="617" t="s">
        <v>1013</v>
      </c>
      <c r="B19" s="617"/>
      <c r="C19" s="617"/>
      <c r="D19" s="617"/>
      <c r="E19" s="617"/>
      <c r="F19" s="617"/>
      <c r="G19" s="617"/>
      <c r="H19" s="617"/>
      <c r="I19" s="617"/>
      <c r="J19" s="617"/>
    </row>
    <row r="20" spans="1:10">
      <c r="A20" s="149" t="s">
        <v>553</v>
      </c>
      <c r="B20" s="525" t="s">
        <v>1014</v>
      </c>
      <c r="C20" s="525"/>
      <c r="D20" s="525"/>
      <c r="E20" s="525"/>
      <c r="F20" s="525"/>
      <c r="G20" s="525"/>
      <c r="H20" s="525"/>
      <c r="I20" s="525"/>
      <c r="J20" s="525"/>
    </row>
    <row r="21" spans="1:10">
      <c r="A21" s="149" t="s">
        <v>573</v>
      </c>
      <c r="B21" s="525" t="s">
        <v>1014</v>
      </c>
      <c r="C21" s="525"/>
      <c r="D21" s="525"/>
      <c r="E21" s="525"/>
      <c r="F21" s="525"/>
      <c r="G21" s="525"/>
      <c r="H21" s="525"/>
      <c r="I21" s="525"/>
      <c r="J21" s="525"/>
    </row>
    <row r="22" spans="1:10">
      <c r="A22" s="149" t="s">
        <v>574</v>
      </c>
      <c r="B22" s="526" t="s">
        <v>1014</v>
      </c>
      <c r="C22" s="526"/>
      <c r="D22" s="526"/>
      <c r="E22" s="526"/>
      <c r="F22" s="526"/>
      <c r="G22" s="526"/>
      <c r="H22" s="526"/>
      <c r="I22" s="526"/>
      <c r="J22" s="526"/>
    </row>
    <row r="23" spans="1:10">
      <c r="A23" s="145"/>
      <c r="B23" s="525" t="s">
        <v>1015</v>
      </c>
      <c r="C23" s="525"/>
      <c r="D23" s="525"/>
      <c r="E23" s="525"/>
      <c r="F23" s="525"/>
      <c r="G23" s="525"/>
      <c r="H23" s="525"/>
      <c r="I23" s="525"/>
      <c r="J23" s="525"/>
    </row>
    <row r="24" spans="1:10">
      <c r="A24" s="527" t="s">
        <v>1016</v>
      </c>
      <c r="B24" s="527"/>
      <c r="C24" s="527"/>
      <c r="D24" s="527"/>
      <c r="E24" s="527"/>
      <c r="F24" s="527"/>
      <c r="G24" s="527"/>
      <c r="H24" s="527"/>
      <c r="I24" s="528"/>
      <c r="J24" s="528"/>
    </row>
    <row r="25" spans="1:10" ht="15.95" customHeight="1">
      <c r="A25" s="529" t="s">
        <v>1017</v>
      </c>
      <c r="B25" s="529"/>
      <c r="C25" s="529"/>
      <c r="D25" s="529"/>
      <c r="E25" s="529"/>
      <c r="F25" s="529"/>
      <c r="G25" s="529"/>
      <c r="H25" s="529"/>
      <c r="I25" s="529"/>
      <c r="J25" s="529"/>
    </row>
    <row r="26" spans="1:10">
      <c r="A26" s="503"/>
      <c r="B26" s="503"/>
      <c r="C26" s="503"/>
      <c r="D26" s="503"/>
      <c r="E26" s="503"/>
      <c r="F26" s="503"/>
      <c r="G26" s="503"/>
      <c r="H26" s="503"/>
      <c r="I26" s="503"/>
      <c r="J26" s="503"/>
    </row>
    <row r="27" spans="1:10">
      <c r="A27" s="503"/>
      <c r="B27" s="503"/>
      <c r="C27" s="503"/>
      <c r="D27" s="503"/>
      <c r="E27" s="503"/>
      <c r="F27" s="503"/>
      <c r="G27" s="503"/>
      <c r="H27" s="503"/>
      <c r="I27" s="503"/>
      <c r="J27" s="503"/>
    </row>
    <row r="28" spans="1:10">
      <c r="A28" s="524"/>
      <c r="B28" s="524"/>
      <c r="C28" s="524"/>
      <c r="D28" s="524"/>
      <c r="E28" s="524"/>
      <c r="F28" s="524"/>
      <c r="G28" s="524"/>
      <c r="H28" s="524"/>
      <c r="I28" s="524"/>
      <c r="J28" s="524"/>
    </row>
    <row r="29" spans="1:10" ht="15.95" customHeight="1">
      <c r="A29" s="517"/>
      <c r="B29" s="517"/>
      <c r="C29" s="517"/>
      <c r="D29" s="517"/>
      <c r="E29" s="517"/>
      <c r="F29" s="517"/>
      <c r="G29" s="517"/>
      <c r="H29" s="517"/>
      <c r="I29" s="517"/>
      <c r="J29" s="517"/>
    </row>
    <row r="30" spans="1:10" ht="18">
      <c r="A30" s="513" t="s">
        <v>1018</v>
      </c>
      <c r="B30" s="514"/>
      <c r="C30" s="514"/>
      <c r="D30" s="514"/>
      <c r="E30" s="514"/>
      <c r="F30" s="514"/>
      <c r="G30" s="514"/>
      <c r="H30" s="147">
        <v>60</v>
      </c>
      <c r="I30" s="515" t="e">
        <f>'[1]Genel Puanlama'!I17+'[1]Genel Puanlama'!I18+'[1]Genel Puanlama'!I19+'[1]Genel Puanlama'!I20</f>
        <v>#REF!</v>
      </c>
      <c r="J30" s="515"/>
    </row>
    <row r="31" spans="1:10" ht="15.95" customHeight="1">
      <c r="A31" s="516"/>
      <c r="B31" s="516"/>
      <c r="C31" s="516"/>
      <c r="D31" s="516"/>
      <c r="E31" s="516"/>
      <c r="F31" s="516"/>
      <c r="G31" s="516"/>
      <c r="H31" s="516"/>
      <c r="I31" s="516"/>
      <c r="J31" s="516"/>
    </row>
    <row r="32" spans="1:10" ht="18">
      <c r="A32" s="513" t="s">
        <v>1019</v>
      </c>
      <c r="B32" s="514"/>
      <c r="C32" s="514"/>
      <c r="D32" s="514"/>
      <c r="E32" s="514"/>
      <c r="F32" s="514"/>
      <c r="G32" s="514"/>
      <c r="H32" s="147">
        <v>60</v>
      </c>
      <c r="I32" s="515" t="e">
        <f>'[1]Genel Puanlama'!I21+'[1]Genel Puanlama'!I22+'[1]Genel Puanlama'!I23+'[1]Genel Puanlama'!I24</f>
        <v>#REF!</v>
      </c>
      <c r="J32" s="515"/>
    </row>
    <row r="33" spans="1:10">
      <c r="A33" s="518" t="s">
        <v>587</v>
      </c>
      <c r="B33" s="518"/>
      <c r="C33" s="518"/>
      <c r="D33" s="518"/>
      <c r="E33" s="518"/>
      <c r="F33" s="518"/>
      <c r="G33" s="518"/>
      <c r="H33" s="518"/>
      <c r="I33" s="518"/>
      <c r="J33" s="518"/>
    </row>
    <row r="34" spans="1:10" ht="18">
      <c r="A34" s="124"/>
      <c r="B34" s="124"/>
      <c r="C34" s="124"/>
      <c r="D34" s="124"/>
      <c r="E34" s="124"/>
      <c r="F34" s="124"/>
      <c r="G34" s="124"/>
      <c r="H34" s="129"/>
      <c r="I34" s="125"/>
      <c r="J34" s="125"/>
    </row>
    <row r="35" spans="1:10">
      <c r="A35" s="495" t="s">
        <v>1020</v>
      </c>
      <c r="B35" s="495"/>
      <c r="C35" s="495"/>
      <c r="D35" s="495"/>
      <c r="E35" s="495"/>
      <c r="F35" s="495"/>
      <c r="G35" s="495"/>
      <c r="H35" s="495"/>
      <c r="I35" s="495"/>
      <c r="J35" s="495"/>
    </row>
    <row r="36" spans="1:10">
      <c r="A36" s="495"/>
      <c r="B36" s="495"/>
      <c r="C36" s="495"/>
      <c r="D36" s="495"/>
      <c r="E36" s="495"/>
      <c r="F36" s="495"/>
      <c r="G36" s="495"/>
      <c r="H36" s="495"/>
      <c r="I36" s="495"/>
      <c r="J36" s="495"/>
    </row>
    <row r="37" spans="1:10" ht="44.1" customHeight="1">
      <c r="A37" s="495"/>
      <c r="B37" s="495"/>
      <c r="C37" s="495"/>
      <c r="D37" s="495"/>
      <c r="E37" s="495"/>
      <c r="F37" s="495"/>
      <c r="G37" s="495"/>
      <c r="H37" s="495"/>
      <c r="I37" s="495"/>
      <c r="J37" s="495"/>
    </row>
    <row r="38" spans="1:10" ht="18">
      <c r="A38" s="143"/>
      <c r="B38" s="143"/>
      <c r="C38" s="143"/>
      <c r="D38" s="143"/>
      <c r="E38" s="143"/>
      <c r="F38" s="143"/>
      <c r="G38" s="143"/>
      <c r="H38" s="148"/>
      <c r="I38" s="148"/>
      <c r="J38" s="125"/>
    </row>
    <row r="39" spans="1:10" ht="18">
      <c r="A39" s="124"/>
      <c r="B39" s="124"/>
      <c r="C39" s="124"/>
      <c r="D39" s="124"/>
      <c r="E39" s="124"/>
      <c r="F39" s="124"/>
      <c r="G39" s="512" t="s">
        <v>546</v>
      </c>
      <c r="H39" s="512"/>
      <c r="I39" s="512"/>
      <c r="J39" s="512"/>
    </row>
    <row r="40" spans="1:10" ht="18">
      <c r="A40" s="124"/>
      <c r="B40" s="124"/>
      <c r="C40" s="124"/>
      <c r="D40" s="124"/>
      <c r="E40" s="519" t="str">
        <f>E11</f>
        <v>Dr. Öğretim ÜYESİ</v>
      </c>
      <c r="F40" s="519"/>
      <c r="G40" s="519"/>
      <c r="H40" s="519"/>
      <c r="I40" s="470" t="str">
        <f>E9</f>
        <v>Senem GÖNENÇ</v>
      </c>
      <c r="J40" s="470"/>
    </row>
    <row r="41" spans="1:10" ht="18">
      <c r="A41" s="124"/>
      <c r="B41" s="124"/>
      <c r="C41" s="124"/>
      <c r="D41" s="124"/>
      <c r="E41" s="124"/>
      <c r="F41" s="124"/>
      <c r="G41" s="512" t="s">
        <v>544</v>
      </c>
      <c r="H41" s="512"/>
      <c r="I41" s="512"/>
      <c r="J41" s="512"/>
    </row>
    <row r="42" spans="1:10">
      <c r="A42" s="471"/>
      <c r="B42" s="471"/>
      <c r="C42" s="471"/>
      <c r="D42" s="471"/>
      <c r="E42" s="471"/>
      <c r="F42" s="471"/>
      <c r="G42" s="471"/>
      <c r="H42" s="125"/>
      <c r="I42" s="125"/>
      <c r="J42" s="125"/>
    </row>
    <row r="43" spans="1:10">
      <c r="H43" s="9"/>
      <c r="I43" s="9"/>
      <c r="J43" s="9"/>
    </row>
  </sheetData>
  <mergeCells count="46">
    <mergeCell ref="A9:C9"/>
    <mergeCell ref="E9:J9"/>
    <mergeCell ref="A16:C16"/>
    <mergeCell ref="E16:J16"/>
    <mergeCell ref="A19:J19"/>
    <mergeCell ref="A13:C13"/>
    <mergeCell ref="E13:J13"/>
    <mergeCell ref="A14:C14"/>
    <mergeCell ref="E14:F14"/>
    <mergeCell ref="H14:J14"/>
    <mergeCell ref="A10:C10"/>
    <mergeCell ref="E10:J10"/>
    <mergeCell ref="A11:C11"/>
    <mergeCell ref="E11:J11"/>
    <mergeCell ref="A12:C12"/>
    <mergeCell ref="E12:J12"/>
    <mergeCell ref="A1:B6"/>
    <mergeCell ref="C1:J3"/>
    <mergeCell ref="C4:J4"/>
    <mergeCell ref="C5:J6"/>
    <mergeCell ref="A8:H8"/>
    <mergeCell ref="A17:G17"/>
    <mergeCell ref="I17:J17"/>
    <mergeCell ref="A18:G18"/>
    <mergeCell ref="I18:J18"/>
    <mergeCell ref="A28:J28"/>
    <mergeCell ref="B21:J21"/>
    <mergeCell ref="B22:J22"/>
    <mergeCell ref="B23:J23"/>
    <mergeCell ref="B20:J20"/>
    <mergeCell ref="A24:H24"/>
    <mergeCell ref="I24:J24"/>
    <mergeCell ref="A25:J25"/>
    <mergeCell ref="A26:J26"/>
    <mergeCell ref="A27:J27"/>
    <mergeCell ref="G41:J41"/>
    <mergeCell ref="A30:G30"/>
    <mergeCell ref="I30:J30"/>
    <mergeCell ref="A31:J31"/>
    <mergeCell ref="A32:G32"/>
    <mergeCell ref="I32:J32"/>
    <mergeCell ref="A29:J29"/>
    <mergeCell ref="A33:J33"/>
    <mergeCell ref="A35:J37"/>
    <mergeCell ref="G39:J39"/>
    <mergeCell ref="E40:H40"/>
  </mergeCells>
  <pageMargins left="0.7" right="0.7" top="0.75" bottom="0.75" header="0.3" footer="0.3"/>
  <pageSetup paperSize="9"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F6D14-367E-1745-B6B9-46978092823A}">
  <sheetPr>
    <pageSetUpPr fitToPage="1"/>
  </sheetPr>
  <dimension ref="A1:K187"/>
  <sheetViews>
    <sheetView view="pageBreakPreview" topLeftCell="A170" zoomScale="125" zoomScaleNormal="100" zoomScaleSheetLayoutView="125" workbookViewId="0">
      <selection activeCell="D88" sqref="D88"/>
    </sheetView>
  </sheetViews>
  <sheetFormatPr defaultColWidth="11" defaultRowHeight="15.75"/>
  <cols>
    <col min="1" max="1" width="11" style="35"/>
    <col min="2" max="2" width="79.5" style="37" customWidth="1"/>
    <col min="3" max="3" width="20.125" style="37" customWidth="1"/>
    <col min="4" max="4" width="16.625" style="37" customWidth="1"/>
    <col min="5" max="5" width="15.625" style="55" customWidth="1"/>
    <col min="6" max="7" width="20.125" style="36" customWidth="1"/>
  </cols>
  <sheetData>
    <row r="1" spans="1:11" ht="48.6" customHeight="1">
      <c r="A1" s="165" t="s">
        <v>615</v>
      </c>
      <c r="B1" s="544" t="s">
        <v>11</v>
      </c>
      <c r="C1" s="544"/>
      <c r="D1" s="544"/>
      <c r="E1" s="546" t="s">
        <v>28</v>
      </c>
      <c r="F1" s="152" t="s">
        <v>616</v>
      </c>
      <c r="G1" s="152" t="s">
        <v>617</v>
      </c>
      <c r="H1" s="6"/>
      <c r="I1" s="6"/>
      <c r="J1" s="6"/>
      <c r="K1" s="6"/>
    </row>
    <row r="2" spans="1:11" ht="18.75">
      <c r="A2" s="150"/>
      <c r="B2" s="151"/>
      <c r="C2" s="151"/>
      <c r="D2" s="151"/>
      <c r="E2" s="546"/>
      <c r="F2" s="152"/>
      <c r="G2" s="166">
        <f>SUM(F4:F266)</f>
        <v>5</v>
      </c>
      <c r="H2" s="6"/>
      <c r="I2" s="6"/>
      <c r="J2" s="6"/>
      <c r="K2" s="6"/>
    </row>
    <row r="3" spans="1:11">
      <c r="A3" s="153" t="s">
        <v>46</v>
      </c>
      <c r="B3" s="543" t="s">
        <v>119</v>
      </c>
      <c r="C3" s="543"/>
      <c r="D3" s="543"/>
      <c r="E3" s="154"/>
      <c r="F3" s="155"/>
      <c r="G3" s="155"/>
      <c r="H3" s="6"/>
      <c r="I3" s="6"/>
      <c r="J3" s="6"/>
      <c r="K3" s="6"/>
    </row>
    <row r="4" spans="1:11">
      <c r="A4" s="25" t="s">
        <v>47</v>
      </c>
      <c r="B4" s="540" t="s">
        <v>48</v>
      </c>
      <c r="C4" s="540"/>
      <c r="D4" s="540"/>
      <c r="E4" s="29">
        <v>50</v>
      </c>
      <c r="F4" s="27">
        <f>SUM(E5)</f>
        <v>0</v>
      </c>
      <c r="G4" s="27"/>
      <c r="H4" s="6"/>
      <c r="I4" s="6"/>
      <c r="J4" s="6"/>
      <c r="K4" s="6"/>
    </row>
    <row r="5" spans="1:11">
      <c r="A5" s="25"/>
      <c r="B5" s="26"/>
      <c r="C5" s="26"/>
      <c r="D5" s="26"/>
      <c r="E5" s="29"/>
      <c r="F5" s="27"/>
      <c r="G5" s="27"/>
      <c r="H5" s="6"/>
      <c r="I5" s="6"/>
      <c r="J5" s="6"/>
      <c r="K5" s="6"/>
    </row>
    <row r="6" spans="1:11">
      <c r="A6" s="25" t="s">
        <v>49</v>
      </c>
      <c r="B6" s="540" t="s">
        <v>50</v>
      </c>
      <c r="C6" s="540"/>
      <c r="D6" s="540"/>
      <c r="E6" s="29">
        <v>40</v>
      </c>
      <c r="F6" s="27">
        <f>SUM(E7)</f>
        <v>0</v>
      </c>
      <c r="G6" s="27"/>
      <c r="H6" s="6"/>
      <c r="I6" s="6"/>
      <c r="J6" s="6"/>
      <c r="K6" s="6"/>
    </row>
    <row r="7" spans="1:11">
      <c r="A7" s="25"/>
      <c r="B7" s="26"/>
      <c r="C7" s="26"/>
      <c r="D7" s="26"/>
      <c r="E7" s="29"/>
      <c r="F7" s="27"/>
      <c r="G7" s="27"/>
      <c r="H7" s="6"/>
      <c r="I7" s="6"/>
      <c r="J7" s="6"/>
      <c r="K7" s="6"/>
    </row>
    <row r="8" spans="1:11">
      <c r="A8" s="25" t="s">
        <v>51</v>
      </c>
      <c r="B8" s="540" t="s">
        <v>52</v>
      </c>
      <c r="C8" s="540"/>
      <c r="D8" s="540"/>
      <c r="E8" s="29">
        <v>5</v>
      </c>
      <c r="F8" s="27">
        <f>SUM(E9)</f>
        <v>0</v>
      </c>
      <c r="G8" s="27"/>
      <c r="H8" s="6"/>
      <c r="I8" s="6"/>
      <c r="J8" s="6"/>
      <c r="K8" s="6"/>
    </row>
    <row r="9" spans="1:11">
      <c r="A9" s="25"/>
      <c r="B9" s="26"/>
      <c r="C9" s="26"/>
      <c r="D9" s="26"/>
      <c r="E9" s="29"/>
      <c r="F9" s="27"/>
      <c r="G9" s="27"/>
      <c r="H9" s="6"/>
      <c r="I9" s="6"/>
      <c r="J9" s="6"/>
      <c r="K9" s="6"/>
    </row>
    <row r="10" spans="1:11">
      <c r="A10" s="25" t="s">
        <v>53</v>
      </c>
      <c r="B10" s="540" t="s">
        <v>54</v>
      </c>
      <c r="C10" s="540"/>
      <c r="D10" s="540"/>
      <c r="E10" s="29">
        <v>5</v>
      </c>
      <c r="F10" s="27">
        <f>SUM(E11)</f>
        <v>0</v>
      </c>
      <c r="G10" s="27"/>
      <c r="H10" s="6"/>
      <c r="I10" s="6"/>
      <c r="J10" s="6"/>
      <c r="K10" s="6"/>
    </row>
    <row r="11" spans="1:11">
      <c r="A11" s="25"/>
      <c r="B11" s="26"/>
      <c r="C11" s="26"/>
      <c r="D11" s="26"/>
      <c r="E11" s="29"/>
      <c r="F11" s="27"/>
      <c r="G11" s="27"/>
      <c r="H11" s="6"/>
      <c r="I11" s="6"/>
      <c r="J11" s="6"/>
      <c r="K11" s="6"/>
    </row>
    <row r="12" spans="1:11">
      <c r="A12" s="25" t="s">
        <v>55</v>
      </c>
      <c r="B12" s="540" t="s">
        <v>56</v>
      </c>
      <c r="C12" s="540"/>
      <c r="D12" s="540"/>
      <c r="E12" s="29">
        <v>30</v>
      </c>
      <c r="F12" s="27">
        <f>SUM(E13)</f>
        <v>0</v>
      </c>
      <c r="G12" s="27"/>
      <c r="H12" s="6"/>
      <c r="I12" s="6"/>
      <c r="J12" s="6"/>
      <c r="K12" s="6"/>
    </row>
    <row r="13" spans="1:11">
      <c r="A13" s="25"/>
      <c r="B13" s="26"/>
      <c r="C13" s="26"/>
      <c r="D13" s="26"/>
      <c r="E13" s="29"/>
      <c r="F13" s="27"/>
      <c r="G13" s="27"/>
      <c r="H13" s="6"/>
      <c r="I13" s="6"/>
      <c r="J13" s="6"/>
      <c r="K13" s="6"/>
    </row>
    <row r="14" spans="1:11">
      <c r="A14" s="25" t="s">
        <v>57</v>
      </c>
      <c r="B14" s="540" t="s">
        <v>58</v>
      </c>
      <c r="C14" s="540"/>
      <c r="D14" s="540"/>
      <c r="E14" s="29">
        <v>20</v>
      </c>
      <c r="F14" s="27">
        <f>SUM(E16)</f>
        <v>0</v>
      </c>
      <c r="G14" s="27"/>
      <c r="H14" s="6"/>
      <c r="I14" s="6"/>
      <c r="J14" s="6"/>
      <c r="K14" s="6"/>
    </row>
    <row r="15" spans="1:11">
      <c r="A15" s="25"/>
      <c r="B15" s="25"/>
      <c r="C15" s="25"/>
      <c r="D15" s="25"/>
      <c r="E15" s="29"/>
      <c r="F15" s="27"/>
      <c r="G15" s="27"/>
      <c r="H15" s="6"/>
      <c r="I15" s="6"/>
      <c r="J15" s="6"/>
      <c r="K15" s="6"/>
    </row>
    <row r="16" spans="1:11" s="88" customFormat="1" ht="12" customHeight="1">
      <c r="A16" s="85"/>
      <c r="B16" s="542"/>
      <c r="C16" s="542"/>
      <c r="D16" s="542"/>
      <c r="E16" s="86"/>
      <c r="F16" s="87"/>
      <c r="G16" s="87"/>
      <c r="H16" s="84"/>
      <c r="I16" s="84"/>
      <c r="J16" s="84"/>
      <c r="K16" s="84"/>
    </row>
    <row r="17" spans="1:11">
      <c r="A17" s="25" t="s">
        <v>59</v>
      </c>
      <c r="B17" s="540" t="s">
        <v>60</v>
      </c>
      <c r="C17" s="540"/>
      <c r="D17" s="540"/>
      <c r="E17" s="29">
        <v>25</v>
      </c>
      <c r="F17" s="27">
        <f>SUM(E18)</f>
        <v>0</v>
      </c>
      <c r="G17" s="27"/>
      <c r="H17" s="6"/>
      <c r="I17" s="6"/>
      <c r="J17" s="6"/>
      <c r="K17" s="6"/>
    </row>
    <row r="18" spans="1:11">
      <c r="A18" s="25"/>
      <c r="B18" s="26"/>
      <c r="C18" s="26"/>
      <c r="D18" s="26"/>
      <c r="E18" s="29"/>
      <c r="F18" s="27"/>
      <c r="G18" s="27"/>
      <c r="H18" s="6"/>
      <c r="I18" s="6"/>
      <c r="J18" s="6"/>
      <c r="K18" s="6"/>
    </row>
    <row r="19" spans="1:11">
      <c r="A19" s="25" t="s">
        <v>61</v>
      </c>
      <c r="B19" s="540" t="s">
        <v>62</v>
      </c>
      <c r="C19" s="540"/>
      <c r="D19" s="540"/>
      <c r="E19" s="29">
        <v>15</v>
      </c>
      <c r="F19" s="27">
        <f>SUM(E20)</f>
        <v>0</v>
      </c>
      <c r="G19" s="27"/>
      <c r="H19" s="6"/>
      <c r="I19" s="6"/>
      <c r="J19" s="6"/>
      <c r="K19" s="6"/>
    </row>
    <row r="20" spans="1:11">
      <c r="A20" s="25"/>
      <c r="B20" s="26"/>
      <c r="C20" s="26"/>
      <c r="D20" s="26"/>
      <c r="E20" s="29"/>
      <c r="F20" s="27"/>
      <c r="G20" s="27"/>
      <c r="H20" s="6"/>
      <c r="I20" s="6"/>
      <c r="J20" s="6"/>
      <c r="K20" s="6"/>
    </row>
    <row r="21" spans="1:11" ht="15.95" customHeight="1">
      <c r="A21" s="25" t="s">
        <v>63</v>
      </c>
      <c r="B21" s="540" t="s">
        <v>64</v>
      </c>
      <c r="C21" s="540"/>
      <c r="D21" s="540"/>
      <c r="E21" s="29">
        <v>10</v>
      </c>
      <c r="F21" s="27">
        <f>SUM(E22)</f>
        <v>0</v>
      </c>
      <c r="G21" s="27"/>
      <c r="H21" s="6"/>
      <c r="I21" s="6"/>
      <c r="J21" s="6"/>
      <c r="K21" s="6"/>
    </row>
    <row r="22" spans="1:11" ht="15.95" customHeight="1">
      <c r="A22" s="25"/>
      <c r="B22" s="26"/>
      <c r="C22" s="26"/>
      <c r="D22" s="26"/>
      <c r="E22" s="29"/>
      <c r="F22" s="27"/>
      <c r="G22" s="27"/>
      <c r="H22" s="6"/>
      <c r="I22" s="6"/>
      <c r="J22" s="6"/>
      <c r="K22" s="6"/>
    </row>
    <row r="23" spans="1:11">
      <c r="A23" s="25" t="s">
        <v>65</v>
      </c>
      <c r="B23" s="540" t="s">
        <v>66</v>
      </c>
      <c r="C23" s="540"/>
      <c r="D23" s="540"/>
      <c r="E23" s="29">
        <v>5</v>
      </c>
      <c r="F23" s="27">
        <f>SUM(E24)</f>
        <v>0</v>
      </c>
      <c r="G23" s="27"/>
      <c r="H23" s="6"/>
      <c r="I23" s="6"/>
      <c r="J23" s="6"/>
      <c r="K23" s="6"/>
    </row>
    <row r="24" spans="1:11">
      <c r="A24" s="25"/>
      <c r="B24" s="26"/>
      <c r="C24" s="26"/>
      <c r="D24" s="26"/>
      <c r="E24" s="29"/>
      <c r="F24" s="27"/>
      <c r="G24" s="27"/>
      <c r="H24" s="6"/>
      <c r="I24" s="6"/>
      <c r="J24" s="6"/>
      <c r="K24" s="6"/>
    </row>
    <row r="25" spans="1:11">
      <c r="A25" s="25" t="s">
        <v>67</v>
      </c>
      <c r="B25" s="540" t="s">
        <v>68</v>
      </c>
      <c r="C25" s="540"/>
      <c r="D25" s="540"/>
      <c r="E25" s="29">
        <v>10</v>
      </c>
      <c r="F25" s="27">
        <f>SUM(E26)</f>
        <v>0</v>
      </c>
      <c r="G25" s="27"/>
      <c r="H25" s="6"/>
      <c r="I25" s="6"/>
      <c r="J25" s="6"/>
      <c r="K25" s="6"/>
    </row>
    <row r="26" spans="1:11">
      <c r="A26" s="25"/>
      <c r="B26" s="26"/>
      <c r="C26" s="26"/>
      <c r="D26" s="26"/>
      <c r="E26" s="29"/>
      <c r="F26" s="27"/>
      <c r="G26" s="27"/>
      <c r="H26" s="6"/>
      <c r="I26" s="6"/>
      <c r="J26" s="6"/>
      <c r="K26" s="6"/>
    </row>
    <row r="27" spans="1:11">
      <c r="A27" s="25" t="s">
        <v>69</v>
      </c>
      <c r="B27" s="540" t="s">
        <v>70</v>
      </c>
      <c r="C27" s="540"/>
      <c r="D27" s="540"/>
      <c r="E27" s="29">
        <v>5</v>
      </c>
      <c r="F27" s="27">
        <f>SUM(E28)</f>
        <v>0</v>
      </c>
      <c r="G27" s="27"/>
      <c r="H27" s="6"/>
      <c r="I27" s="6"/>
      <c r="J27" s="6"/>
      <c r="K27" s="6"/>
    </row>
    <row r="28" spans="1:11" s="75" customFormat="1" ht="12" customHeight="1">
      <c r="A28" s="80"/>
      <c r="B28" s="541"/>
      <c r="C28" s="541"/>
      <c r="D28" s="541"/>
      <c r="E28" s="82">
        <v>0</v>
      </c>
      <c r="F28" s="83"/>
      <c r="G28" s="83"/>
      <c r="H28" s="79"/>
      <c r="I28" s="79"/>
      <c r="J28" s="79"/>
      <c r="K28" s="79"/>
    </row>
    <row r="29" spans="1:11">
      <c r="A29" s="25" t="s">
        <v>71</v>
      </c>
      <c r="B29" s="540" t="s">
        <v>72</v>
      </c>
      <c r="C29" s="540"/>
      <c r="D29" s="540"/>
      <c r="E29" s="29">
        <v>5</v>
      </c>
      <c r="F29" s="27">
        <f>SUM(E30:E33)</f>
        <v>0</v>
      </c>
      <c r="G29" s="27"/>
      <c r="H29" s="6"/>
      <c r="I29" s="6"/>
      <c r="J29" s="6"/>
      <c r="K29" s="6"/>
    </row>
    <row r="30" spans="1:11" s="75" customFormat="1" ht="12" customHeight="1">
      <c r="A30" s="80"/>
      <c r="B30" s="541"/>
      <c r="C30" s="541"/>
      <c r="D30" s="541"/>
      <c r="E30" s="82"/>
      <c r="F30" s="83"/>
      <c r="G30" s="83"/>
      <c r="H30" s="79"/>
      <c r="I30" s="79"/>
      <c r="J30" s="79"/>
      <c r="K30" s="79"/>
    </row>
    <row r="31" spans="1:11" s="75" customFormat="1" ht="12" customHeight="1">
      <c r="A31" s="80"/>
      <c r="B31" s="541"/>
      <c r="C31" s="541"/>
      <c r="D31" s="541"/>
      <c r="E31" s="82"/>
      <c r="F31" s="83"/>
      <c r="G31" s="83"/>
      <c r="H31" s="79"/>
      <c r="I31" s="79"/>
      <c r="J31" s="79"/>
      <c r="K31" s="79"/>
    </row>
    <row r="32" spans="1:11" s="75" customFormat="1" ht="12" customHeight="1">
      <c r="A32" s="80"/>
      <c r="B32" s="541"/>
      <c r="C32" s="541"/>
      <c r="D32" s="541"/>
      <c r="E32" s="82"/>
      <c r="F32" s="83"/>
      <c r="G32" s="83"/>
      <c r="H32" s="79"/>
      <c r="I32" s="79"/>
      <c r="J32" s="79"/>
      <c r="K32" s="79"/>
    </row>
    <row r="33" spans="1:11" s="75" customFormat="1" ht="11.25">
      <c r="A33" s="80"/>
      <c r="B33" s="81"/>
      <c r="C33" s="81"/>
      <c r="D33" s="81"/>
      <c r="E33" s="82"/>
      <c r="F33" s="83"/>
      <c r="G33" s="83"/>
      <c r="H33" s="79"/>
      <c r="I33" s="79"/>
      <c r="J33" s="79"/>
      <c r="K33" s="79"/>
    </row>
    <row r="34" spans="1:11">
      <c r="A34" s="25" t="s">
        <v>73</v>
      </c>
      <c r="B34" s="540" t="s">
        <v>74</v>
      </c>
      <c r="C34" s="540"/>
      <c r="D34" s="540"/>
      <c r="E34" s="29">
        <v>30</v>
      </c>
      <c r="F34" s="27">
        <f>SUM(E35)</f>
        <v>0</v>
      </c>
      <c r="G34" s="27"/>
      <c r="H34" s="6"/>
      <c r="I34" s="6"/>
      <c r="J34" s="6"/>
      <c r="K34" s="6"/>
    </row>
    <row r="35" spans="1:11">
      <c r="A35" s="25"/>
      <c r="B35" s="26"/>
      <c r="C35" s="26"/>
      <c r="D35" s="26"/>
      <c r="E35" s="29"/>
      <c r="F35" s="27"/>
      <c r="G35" s="27"/>
      <c r="H35" s="6"/>
      <c r="I35" s="6"/>
      <c r="J35" s="6"/>
      <c r="K35" s="6"/>
    </row>
    <row r="36" spans="1:11">
      <c r="A36" s="25" t="s">
        <v>75</v>
      </c>
      <c r="B36" s="540" t="s">
        <v>76</v>
      </c>
      <c r="C36" s="540"/>
      <c r="D36" s="540"/>
      <c r="E36" s="29">
        <v>15</v>
      </c>
      <c r="F36" s="27">
        <f>SUM(E37)</f>
        <v>0</v>
      </c>
      <c r="G36" s="27"/>
      <c r="H36" s="6"/>
      <c r="I36" s="6"/>
      <c r="J36" s="6"/>
      <c r="K36" s="6"/>
    </row>
    <row r="37" spans="1:11">
      <c r="A37" s="25"/>
      <c r="B37" s="26"/>
      <c r="C37" s="26"/>
      <c r="D37" s="26"/>
      <c r="E37" s="29"/>
      <c r="F37" s="27"/>
      <c r="G37" s="27"/>
      <c r="H37" s="6"/>
      <c r="I37" s="6"/>
      <c r="J37" s="6"/>
      <c r="K37" s="6"/>
    </row>
    <row r="38" spans="1:11">
      <c r="A38" s="25" t="s">
        <v>77</v>
      </c>
      <c r="B38" s="540" t="s">
        <v>78</v>
      </c>
      <c r="C38" s="540"/>
      <c r="D38" s="540"/>
      <c r="E38" s="29">
        <v>4</v>
      </c>
      <c r="F38" s="27">
        <f>SUM(E39)</f>
        <v>0</v>
      </c>
      <c r="G38" s="27"/>
      <c r="H38" s="6"/>
      <c r="I38" s="6"/>
      <c r="J38" s="6"/>
      <c r="K38" s="6"/>
    </row>
    <row r="39" spans="1:11">
      <c r="A39" s="25"/>
      <c r="B39" s="26"/>
      <c r="C39" s="26"/>
      <c r="D39" s="26"/>
      <c r="E39" s="29"/>
      <c r="F39" s="27"/>
      <c r="G39" s="27"/>
      <c r="H39" s="6"/>
      <c r="I39" s="6"/>
      <c r="J39" s="6"/>
      <c r="K39" s="6"/>
    </row>
    <row r="40" spans="1:11">
      <c r="A40" s="25" t="s">
        <v>79</v>
      </c>
      <c r="B40" s="540" t="s">
        <v>80</v>
      </c>
      <c r="C40" s="540"/>
      <c r="D40" s="540"/>
      <c r="E40" s="29">
        <v>18</v>
      </c>
      <c r="F40" s="27">
        <f>SUM(E42)</f>
        <v>0</v>
      </c>
      <c r="G40" s="27"/>
      <c r="H40" s="6"/>
      <c r="I40" s="6"/>
      <c r="J40" s="6"/>
      <c r="K40" s="6"/>
    </row>
    <row r="41" spans="1:11">
      <c r="A41" s="25"/>
      <c r="B41" s="25"/>
      <c r="C41" s="25"/>
      <c r="D41" s="25"/>
      <c r="E41" s="29"/>
      <c r="F41" s="27"/>
      <c r="G41" s="27"/>
      <c r="H41" s="6"/>
      <c r="I41" s="6"/>
      <c r="J41" s="6"/>
      <c r="K41" s="6"/>
    </row>
    <row r="42" spans="1:11">
      <c r="A42" s="25"/>
      <c r="B42" s="26"/>
      <c r="C42" s="26"/>
      <c r="D42" s="26"/>
      <c r="E42" s="29"/>
      <c r="F42" s="27"/>
      <c r="G42" s="27"/>
      <c r="H42" s="6"/>
      <c r="I42" s="6"/>
      <c r="J42" s="6"/>
      <c r="K42" s="6"/>
    </row>
    <row r="43" spans="1:11">
      <c r="A43" s="25" t="s">
        <v>81</v>
      </c>
      <c r="B43" s="540" t="s">
        <v>82</v>
      </c>
      <c r="C43" s="540"/>
      <c r="D43" s="540"/>
      <c r="E43" s="29">
        <v>10</v>
      </c>
      <c r="F43" s="27">
        <f>SUM(E44)</f>
        <v>0</v>
      </c>
      <c r="G43" s="27"/>
      <c r="H43" s="6"/>
      <c r="I43" s="6"/>
      <c r="J43" s="6"/>
      <c r="K43" s="6"/>
    </row>
    <row r="44" spans="1:11">
      <c r="A44" s="25"/>
      <c r="B44" s="26"/>
      <c r="C44" s="26"/>
      <c r="D44" s="26"/>
      <c r="E44" s="29"/>
      <c r="F44" s="27"/>
      <c r="G44" s="27"/>
      <c r="H44" s="6"/>
      <c r="I44" s="6"/>
      <c r="J44" s="6"/>
      <c r="K44" s="6"/>
    </row>
    <row r="45" spans="1:11">
      <c r="A45" s="25" t="s">
        <v>83</v>
      </c>
      <c r="B45" s="540" t="s">
        <v>84</v>
      </c>
      <c r="C45" s="540"/>
      <c r="D45" s="540"/>
      <c r="E45" s="29">
        <v>8</v>
      </c>
      <c r="F45" s="27">
        <f>SUM(E47)</f>
        <v>0</v>
      </c>
      <c r="G45" s="27"/>
      <c r="H45" s="6"/>
      <c r="I45" s="6"/>
      <c r="J45" s="6"/>
      <c r="K45" s="6"/>
    </row>
    <row r="46" spans="1:11">
      <c r="A46" s="25"/>
      <c r="B46" s="25"/>
      <c r="C46" s="25"/>
      <c r="D46" s="25"/>
      <c r="E46" s="29"/>
      <c r="F46" s="27"/>
      <c r="G46" s="27"/>
      <c r="H46" s="6"/>
      <c r="I46" s="6"/>
      <c r="J46" s="6"/>
      <c r="K46" s="6"/>
    </row>
    <row r="47" spans="1:11">
      <c r="A47" s="25"/>
      <c r="B47" s="26"/>
      <c r="C47" s="26"/>
      <c r="D47" s="26"/>
      <c r="E47" s="29"/>
      <c r="F47" s="27"/>
      <c r="G47" s="27"/>
      <c r="H47" s="6"/>
      <c r="I47" s="6"/>
      <c r="J47" s="6"/>
      <c r="K47" s="6"/>
    </row>
    <row r="48" spans="1:11">
      <c r="A48" s="25" t="s">
        <v>85</v>
      </c>
      <c r="B48" s="540" t="s">
        <v>86</v>
      </c>
      <c r="C48" s="540"/>
      <c r="D48" s="540"/>
      <c r="E48" s="29">
        <v>7</v>
      </c>
      <c r="F48" s="27">
        <f>SUM(E50)</f>
        <v>0</v>
      </c>
      <c r="G48" s="27"/>
      <c r="H48" s="6"/>
      <c r="I48" s="6"/>
      <c r="J48" s="6"/>
      <c r="K48" s="6"/>
    </row>
    <row r="49" spans="1:11">
      <c r="A49" s="25"/>
      <c r="B49" s="25"/>
      <c r="C49" s="25"/>
      <c r="D49" s="25"/>
      <c r="E49" s="29"/>
      <c r="F49" s="27"/>
      <c r="G49" s="27"/>
      <c r="H49" s="6"/>
      <c r="I49" s="6"/>
      <c r="J49" s="6"/>
      <c r="K49" s="6"/>
    </row>
    <row r="50" spans="1:11">
      <c r="A50" s="25"/>
      <c r="B50" s="26"/>
      <c r="C50" s="26"/>
      <c r="D50" s="26"/>
      <c r="E50" s="29"/>
      <c r="F50" s="27"/>
      <c r="G50" s="27"/>
      <c r="H50" s="6"/>
      <c r="I50" s="6"/>
      <c r="J50" s="6"/>
      <c r="K50" s="6"/>
    </row>
    <row r="51" spans="1:11">
      <c r="A51" s="25" t="s">
        <v>87</v>
      </c>
      <c r="B51" s="540" t="s">
        <v>88</v>
      </c>
      <c r="C51" s="540"/>
      <c r="D51" s="540"/>
      <c r="E51" s="29">
        <v>5</v>
      </c>
      <c r="F51" s="27">
        <f>SUM(E52)</f>
        <v>0</v>
      </c>
      <c r="G51" s="27"/>
      <c r="H51" s="6"/>
      <c r="I51" s="6"/>
      <c r="J51" s="6"/>
      <c r="K51" s="6"/>
    </row>
    <row r="52" spans="1:11">
      <c r="A52" s="25"/>
      <c r="B52" s="26"/>
      <c r="C52" s="26"/>
      <c r="D52" s="26"/>
      <c r="E52" s="29"/>
      <c r="F52" s="27"/>
      <c r="G52" s="27"/>
      <c r="H52" s="6"/>
      <c r="I52" s="6"/>
      <c r="J52" s="6"/>
      <c r="K52" s="6"/>
    </row>
    <row r="53" spans="1:11">
      <c r="A53" s="25" t="s">
        <v>89</v>
      </c>
      <c r="B53" s="540" t="s">
        <v>90</v>
      </c>
      <c r="C53" s="540"/>
      <c r="D53" s="540"/>
      <c r="E53" s="29">
        <v>15</v>
      </c>
      <c r="F53" s="27">
        <f>SUM(E55)</f>
        <v>0</v>
      </c>
      <c r="G53" s="27"/>
      <c r="H53" s="6"/>
      <c r="I53" s="6"/>
      <c r="J53" s="6"/>
      <c r="K53" s="6"/>
    </row>
    <row r="54" spans="1:11">
      <c r="A54" s="25"/>
      <c r="B54" s="25"/>
      <c r="C54" s="25"/>
      <c r="D54" s="25"/>
      <c r="E54" s="29"/>
      <c r="F54" s="27"/>
      <c r="G54" s="27"/>
      <c r="H54" s="6"/>
      <c r="I54" s="6"/>
      <c r="J54" s="6"/>
      <c r="K54" s="6"/>
    </row>
    <row r="55" spans="1:11">
      <c r="A55" s="25"/>
      <c r="B55" s="26"/>
      <c r="C55" s="26"/>
      <c r="D55" s="26"/>
      <c r="E55" s="29"/>
      <c r="F55" s="27"/>
      <c r="G55" s="27"/>
      <c r="H55" s="6"/>
      <c r="I55" s="6"/>
      <c r="J55" s="6"/>
      <c r="K55" s="6"/>
    </row>
    <row r="56" spans="1:11">
      <c r="A56" s="25" t="s">
        <v>91</v>
      </c>
      <c r="B56" s="540" t="s">
        <v>92</v>
      </c>
      <c r="C56" s="540"/>
      <c r="D56" s="540"/>
      <c r="E56" s="29">
        <v>20</v>
      </c>
      <c r="F56" s="27">
        <f>SUM(E57)</f>
        <v>0</v>
      </c>
      <c r="G56" s="27"/>
      <c r="H56" s="6"/>
      <c r="I56" s="6"/>
      <c r="J56" s="6"/>
      <c r="K56" s="6"/>
    </row>
    <row r="57" spans="1:11">
      <c r="A57" s="25"/>
      <c r="B57" s="26"/>
      <c r="C57" s="26"/>
      <c r="D57" s="26"/>
      <c r="E57" s="29"/>
      <c r="F57" s="27"/>
      <c r="G57" s="27"/>
      <c r="H57" s="6"/>
      <c r="I57" s="6"/>
      <c r="J57" s="6"/>
      <c r="K57" s="6"/>
    </row>
    <row r="58" spans="1:11">
      <c r="A58" s="25" t="s">
        <v>93</v>
      </c>
      <c r="B58" s="540" t="s">
        <v>94</v>
      </c>
      <c r="C58" s="540"/>
      <c r="D58" s="540"/>
      <c r="E58" s="29">
        <v>10</v>
      </c>
      <c r="F58" s="27">
        <f>SUM(E59)</f>
        <v>0</v>
      </c>
      <c r="G58" s="27"/>
      <c r="H58" s="6"/>
      <c r="I58" s="6"/>
      <c r="J58" s="6"/>
      <c r="K58" s="6"/>
    </row>
    <row r="59" spans="1:11">
      <c r="A59" s="25"/>
      <c r="B59" s="26"/>
      <c r="C59" s="26"/>
      <c r="D59" s="26"/>
      <c r="E59" s="29"/>
      <c r="F59" s="27"/>
      <c r="G59" s="27"/>
      <c r="H59" s="6"/>
      <c r="I59" s="6"/>
      <c r="J59" s="6"/>
      <c r="K59" s="6"/>
    </row>
    <row r="60" spans="1:11">
      <c r="A60" s="25" t="s">
        <v>95</v>
      </c>
      <c r="B60" s="540" t="s">
        <v>96</v>
      </c>
      <c r="C60" s="540"/>
      <c r="D60" s="540"/>
      <c r="E60" s="29">
        <v>10</v>
      </c>
      <c r="F60" s="27">
        <f>SUM(E61)</f>
        <v>0</v>
      </c>
      <c r="G60" s="27"/>
      <c r="H60" s="6"/>
      <c r="I60" s="6"/>
      <c r="J60" s="6"/>
      <c r="K60" s="6"/>
    </row>
    <row r="61" spans="1:11">
      <c r="A61" s="25"/>
      <c r="B61" s="26"/>
      <c r="C61" s="26"/>
      <c r="D61" s="26"/>
      <c r="E61" s="29"/>
      <c r="F61" s="27"/>
      <c r="G61" s="27"/>
      <c r="H61" s="6"/>
      <c r="I61" s="6"/>
      <c r="J61" s="6"/>
      <c r="K61" s="6"/>
    </row>
    <row r="62" spans="1:11">
      <c r="A62" s="25" t="s">
        <v>97</v>
      </c>
      <c r="B62" s="540" t="s">
        <v>98</v>
      </c>
      <c r="C62" s="540"/>
      <c r="D62" s="540"/>
      <c r="E62" s="29">
        <v>7</v>
      </c>
      <c r="F62" s="27">
        <f>SUM(E63)</f>
        <v>0</v>
      </c>
      <c r="G62" s="27"/>
      <c r="H62" s="6"/>
      <c r="I62" s="6"/>
      <c r="J62" s="6"/>
      <c r="K62" s="6"/>
    </row>
    <row r="63" spans="1:11">
      <c r="A63" s="25"/>
      <c r="B63" s="547"/>
      <c r="C63" s="547"/>
      <c r="D63" s="547"/>
      <c r="E63" s="29"/>
      <c r="F63" s="27"/>
      <c r="G63" s="27"/>
      <c r="H63" s="6"/>
      <c r="I63" s="6"/>
      <c r="J63" s="6"/>
      <c r="K63" s="6"/>
    </row>
    <row r="64" spans="1:11">
      <c r="A64" s="25"/>
      <c r="B64" s="547"/>
      <c r="C64" s="547"/>
      <c r="D64" s="547"/>
      <c r="E64" s="29"/>
      <c r="F64" s="27"/>
      <c r="G64" s="27"/>
      <c r="H64" s="6"/>
      <c r="I64" s="6"/>
      <c r="J64" s="6"/>
      <c r="K64" s="6"/>
    </row>
    <row r="65" spans="1:11">
      <c r="A65" s="25" t="s">
        <v>99</v>
      </c>
      <c r="B65" s="540" t="s">
        <v>100</v>
      </c>
      <c r="C65" s="540"/>
      <c r="D65" s="540"/>
      <c r="E65" s="29">
        <v>7</v>
      </c>
      <c r="F65" s="27">
        <f>SUM(E66)</f>
        <v>0</v>
      </c>
      <c r="G65" s="27"/>
      <c r="H65" s="6"/>
      <c r="I65" s="6"/>
      <c r="J65" s="6"/>
      <c r="K65" s="6"/>
    </row>
    <row r="66" spans="1:11">
      <c r="A66" s="25"/>
      <c r="B66" s="26"/>
      <c r="C66" s="26"/>
      <c r="D66" s="26"/>
      <c r="E66" s="29"/>
      <c r="F66" s="27"/>
      <c r="G66" s="27"/>
      <c r="H66" s="6"/>
      <c r="I66" s="6"/>
      <c r="J66" s="6"/>
      <c r="K66" s="6"/>
    </row>
    <row r="67" spans="1:11">
      <c r="A67" s="25" t="s">
        <v>101</v>
      </c>
      <c r="B67" s="540" t="s">
        <v>102</v>
      </c>
      <c r="C67" s="540"/>
      <c r="D67" s="540"/>
      <c r="E67" s="29">
        <v>8</v>
      </c>
      <c r="F67" s="27">
        <f>SUM(E68)</f>
        <v>0</v>
      </c>
      <c r="G67" s="27"/>
      <c r="H67" s="6"/>
      <c r="I67" s="6"/>
      <c r="J67" s="6"/>
      <c r="K67" s="6"/>
    </row>
    <row r="68" spans="1:11">
      <c r="A68" s="25"/>
      <c r="B68" s="26"/>
      <c r="C68" s="26"/>
      <c r="D68" s="26"/>
      <c r="E68" s="29"/>
      <c r="F68" s="27"/>
      <c r="G68" s="27"/>
      <c r="H68" s="6"/>
      <c r="I68" s="6"/>
      <c r="J68" s="6"/>
      <c r="K68" s="6"/>
    </row>
    <row r="69" spans="1:11">
      <c r="A69" s="25"/>
      <c r="B69" s="26"/>
      <c r="C69" s="26"/>
      <c r="D69" s="26"/>
      <c r="E69" s="29"/>
      <c r="F69" s="27"/>
      <c r="G69" s="27"/>
      <c r="H69" s="6"/>
      <c r="I69" s="6"/>
      <c r="J69" s="6"/>
      <c r="K69" s="6"/>
    </row>
    <row r="70" spans="1:11">
      <c r="A70" s="25" t="s">
        <v>103</v>
      </c>
      <c r="B70" s="540" t="s">
        <v>104</v>
      </c>
      <c r="C70" s="540"/>
      <c r="D70" s="540"/>
      <c r="E70" s="29">
        <v>5</v>
      </c>
      <c r="F70" s="27">
        <f>SUM(E73)</f>
        <v>0</v>
      </c>
      <c r="G70" s="27"/>
      <c r="H70" s="6"/>
      <c r="I70" s="6"/>
      <c r="J70" s="6"/>
      <c r="K70" s="6"/>
    </row>
    <row r="71" spans="1:11">
      <c r="A71" s="25"/>
      <c r="B71" s="25"/>
      <c r="C71" s="25"/>
      <c r="D71" s="25"/>
      <c r="E71" s="29"/>
      <c r="F71" s="27"/>
      <c r="G71" s="27"/>
      <c r="H71" s="6"/>
      <c r="I71" s="6"/>
      <c r="J71" s="6"/>
      <c r="K71" s="6"/>
    </row>
    <row r="72" spans="1:11">
      <c r="A72" s="25"/>
      <c r="B72" s="25"/>
      <c r="C72" s="25"/>
      <c r="D72" s="25"/>
      <c r="E72" s="29"/>
      <c r="F72" s="27"/>
      <c r="G72" s="27"/>
      <c r="H72" s="6"/>
      <c r="I72" s="6"/>
      <c r="J72" s="6"/>
      <c r="K72" s="6"/>
    </row>
    <row r="73" spans="1:11" s="75" customFormat="1" ht="11.25">
      <c r="A73" s="71"/>
      <c r="B73" s="72"/>
      <c r="C73" s="72"/>
      <c r="D73" s="72"/>
      <c r="E73" s="73"/>
      <c r="F73" s="74"/>
      <c r="G73" s="74"/>
      <c r="H73" s="70"/>
      <c r="I73" s="70"/>
      <c r="J73" s="70"/>
      <c r="K73" s="70"/>
    </row>
    <row r="74" spans="1:11">
      <c r="A74" s="25" t="s">
        <v>105</v>
      </c>
      <c r="B74" s="540" t="s">
        <v>106</v>
      </c>
      <c r="C74" s="540"/>
      <c r="D74" s="540"/>
      <c r="E74" s="29">
        <v>7</v>
      </c>
      <c r="F74" s="27">
        <f>SUM(E75:E80)</f>
        <v>0</v>
      </c>
      <c r="G74" s="27"/>
      <c r="H74" s="6"/>
      <c r="I74" s="6"/>
      <c r="J74" s="6"/>
      <c r="K74" s="6"/>
    </row>
    <row r="75" spans="1:11">
      <c r="A75" s="25"/>
      <c r="B75" s="72"/>
      <c r="C75" s="72"/>
      <c r="D75" s="72"/>
      <c r="E75" s="126"/>
      <c r="F75" s="27"/>
      <c r="G75" s="27"/>
      <c r="H75" s="6"/>
      <c r="I75" s="6"/>
      <c r="J75" s="6"/>
      <c r="K75" s="6"/>
    </row>
    <row r="76" spans="1:11">
      <c r="A76" s="25"/>
      <c r="B76" s="72"/>
      <c r="C76" s="72"/>
      <c r="D76" s="72"/>
      <c r="E76" s="126"/>
      <c r="F76" s="27"/>
      <c r="G76" s="27"/>
      <c r="H76" s="6"/>
      <c r="I76" s="6"/>
      <c r="J76" s="6"/>
      <c r="K76" s="6"/>
    </row>
    <row r="77" spans="1:11">
      <c r="A77" s="25"/>
      <c r="B77" s="72"/>
      <c r="C77" s="72"/>
      <c r="D77" s="72"/>
      <c r="E77" s="126"/>
      <c r="F77" s="27"/>
      <c r="G77" s="27"/>
      <c r="H77" s="6"/>
      <c r="I77" s="6"/>
      <c r="J77" s="6"/>
      <c r="K77" s="6"/>
    </row>
    <row r="78" spans="1:11">
      <c r="A78" s="25"/>
      <c r="B78" s="72"/>
      <c r="C78" s="72"/>
      <c r="D78" s="72"/>
      <c r="E78" s="126"/>
      <c r="F78" s="27"/>
      <c r="G78" s="27"/>
      <c r="H78" s="6"/>
      <c r="I78" s="6"/>
      <c r="J78" s="6"/>
      <c r="K78" s="6"/>
    </row>
    <row r="79" spans="1:11">
      <c r="A79" s="25"/>
      <c r="B79" s="26"/>
      <c r="C79" s="26"/>
      <c r="D79" s="26"/>
      <c r="E79" s="126"/>
      <c r="F79" s="27"/>
      <c r="G79" s="27"/>
      <c r="H79" s="6"/>
      <c r="I79" s="6"/>
      <c r="J79" s="6"/>
      <c r="K79" s="6"/>
    </row>
    <row r="80" spans="1:11">
      <c r="A80" s="25"/>
      <c r="B80" s="26"/>
      <c r="C80" s="26"/>
      <c r="D80" s="26"/>
      <c r="E80" s="127"/>
      <c r="F80" s="27"/>
      <c r="G80" s="27"/>
      <c r="H80" s="6"/>
      <c r="I80" s="6"/>
      <c r="J80" s="6"/>
      <c r="K80" s="6"/>
    </row>
    <row r="81" spans="1:11">
      <c r="A81" s="25" t="s">
        <v>107</v>
      </c>
      <c r="B81" s="540" t="s">
        <v>108</v>
      </c>
      <c r="C81" s="540"/>
      <c r="D81" s="540"/>
      <c r="E81" s="29">
        <v>5</v>
      </c>
      <c r="F81" s="27">
        <f>SUM(E82:E89)</f>
        <v>5</v>
      </c>
      <c r="G81" s="27"/>
      <c r="H81" s="6"/>
      <c r="I81" s="6"/>
      <c r="J81" s="6"/>
      <c r="K81" s="6"/>
    </row>
    <row r="82" spans="1:11" s="75" customFormat="1" ht="11.25">
      <c r="A82" s="71"/>
      <c r="B82" s="492" t="s">
        <v>978</v>
      </c>
      <c r="C82" s="492"/>
      <c r="D82" s="492" t="s">
        <v>979</v>
      </c>
      <c r="E82" s="76"/>
      <c r="F82" s="74"/>
      <c r="G82" s="74"/>
      <c r="H82" s="70"/>
      <c r="I82" s="70"/>
      <c r="J82" s="70"/>
      <c r="K82" s="70"/>
    </row>
    <row r="83" spans="1:11" s="75" customFormat="1" ht="11.25">
      <c r="A83" s="71"/>
      <c r="B83" s="72" t="s">
        <v>1026</v>
      </c>
      <c r="C83" s="72"/>
      <c r="D83" s="72">
        <v>1</v>
      </c>
      <c r="E83" s="76">
        <v>5</v>
      </c>
      <c r="F83" s="74"/>
      <c r="G83" s="74"/>
      <c r="H83" s="70"/>
      <c r="I83" s="70"/>
      <c r="J83" s="70"/>
      <c r="K83" s="70"/>
    </row>
    <row r="84" spans="1:11" s="75" customFormat="1" ht="11.25">
      <c r="A84" s="71"/>
      <c r="B84" s="72"/>
      <c r="C84" s="72"/>
      <c r="D84" s="72"/>
      <c r="E84" s="76"/>
      <c r="F84" s="74"/>
      <c r="G84" s="74"/>
      <c r="H84" s="70"/>
      <c r="I84" s="70"/>
      <c r="J84" s="70"/>
      <c r="K84" s="70"/>
    </row>
    <row r="85" spans="1:11" s="75" customFormat="1" ht="11.25">
      <c r="A85" s="71"/>
      <c r="B85" s="72"/>
      <c r="C85" s="72"/>
      <c r="D85" s="72"/>
      <c r="E85" s="76"/>
      <c r="F85" s="74"/>
      <c r="G85" s="74"/>
      <c r="H85" s="70"/>
      <c r="I85" s="70"/>
      <c r="J85" s="70"/>
      <c r="K85" s="70"/>
    </row>
    <row r="86" spans="1:11" s="78" customFormat="1" ht="11.25">
      <c r="A86" s="71"/>
      <c r="B86" s="72"/>
      <c r="C86" s="72"/>
      <c r="D86" s="72"/>
      <c r="E86" s="76"/>
      <c r="F86" s="74"/>
      <c r="G86" s="74"/>
      <c r="H86" s="77"/>
      <c r="I86" s="77"/>
      <c r="J86" s="77"/>
      <c r="K86" s="77"/>
    </row>
    <row r="87" spans="1:11" s="78" customFormat="1" ht="11.25">
      <c r="A87" s="71"/>
      <c r="B87" s="72"/>
      <c r="C87" s="72"/>
      <c r="D87" s="72"/>
      <c r="E87" s="76"/>
      <c r="F87" s="74"/>
      <c r="G87" s="74"/>
      <c r="H87" s="77"/>
      <c r="I87" s="77"/>
      <c r="J87" s="77"/>
      <c r="K87" s="77"/>
    </row>
    <row r="88" spans="1:11" s="78" customFormat="1" ht="11.25">
      <c r="A88" s="71"/>
      <c r="B88" s="72"/>
      <c r="C88" s="72"/>
      <c r="D88" s="72"/>
      <c r="E88" s="76"/>
      <c r="F88" s="74"/>
      <c r="G88" s="74"/>
      <c r="H88" s="77"/>
      <c r="I88" s="77"/>
      <c r="J88" s="77"/>
      <c r="K88" s="77"/>
    </row>
    <row r="89" spans="1:11" s="78" customFormat="1" ht="11.25">
      <c r="A89" s="71"/>
      <c r="B89" s="72"/>
      <c r="C89" s="72"/>
      <c r="D89" s="72"/>
      <c r="E89" s="76"/>
      <c r="F89" s="74"/>
      <c r="G89" s="74"/>
      <c r="H89" s="77"/>
      <c r="I89" s="77"/>
      <c r="J89" s="77"/>
      <c r="K89" s="77"/>
    </row>
    <row r="90" spans="1:11">
      <c r="A90" s="25" t="s">
        <v>109</v>
      </c>
      <c r="B90" s="540" t="s">
        <v>110</v>
      </c>
      <c r="C90" s="540"/>
      <c r="D90" s="540"/>
      <c r="E90" s="29">
        <v>10</v>
      </c>
      <c r="F90" s="27">
        <f>SUM(E91)</f>
        <v>0</v>
      </c>
      <c r="G90" s="27"/>
      <c r="H90" s="6"/>
      <c r="I90" s="6"/>
      <c r="J90" s="6"/>
      <c r="K90" s="6"/>
    </row>
    <row r="91" spans="1:11">
      <c r="A91" s="25"/>
      <c r="B91" s="26"/>
      <c r="C91" s="26"/>
      <c r="D91" s="26"/>
      <c r="E91" s="29"/>
      <c r="F91" s="27"/>
      <c r="G91" s="27"/>
      <c r="H91" s="6"/>
      <c r="I91" s="6"/>
      <c r="J91" s="6"/>
      <c r="K91" s="6"/>
    </row>
    <row r="92" spans="1:11">
      <c r="A92" s="25" t="s">
        <v>111</v>
      </c>
      <c r="B92" s="540" t="s">
        <v>112</v>
      </c>
      <c r="C92" s="540"/>
      <c r="D92" s="540"/>
      <c r="E92" s="29">
        <v>5</v>
      </c>
      <c r="F92" s="27">
        <f>SUM(E94)</f>
        <v>0</v>
      </c>
      <c r="G92" s="27"/>
      <c r="H92" s="6"/>
      <c r="I92" s="6"/>
      <c r="J92" s="6"/>
      <c r="K92" s="6"/>
    </row>
    <row r="93" spans="1:11">
      <c r="A93" s="25"/>
      <c r="B93" s="25"/>
      <c r="C93" s="25"/>
      <c r="D93" s="25"/>
      <c r="E93" s="29"/>
      <c r="F93" s="27"/>
      <c r="G93" s="27"/>
      <c r="H93" s="6"/>
      <c r="I93" s="6"/>
      <c r="J93" s="6"/>
      <c r="K93" s="6"/>
    </row>
    <row r="94" spans="1:11">
      <c r="A94" s="25"/>
      <c r="B94" s="26"/>
      <c r="C94" s="26"/>
      <c r="D94" s="26"/>
      <c r="E94" s="29"/>
      <c r="F94" s="27"/>
      <c r="G94" s="27"/>
      <c r="H94" s="6"/>
      <c r="I94" s="6"/>
      <c r="J94" s="6"/>
      <c r="K94" s="6"/>
    </row>
    <row r="95" spans="1:11">
      <c r="A95" s="25" t="s">
        <v>113</v>
      </c>
      <c r="B95" s="540" t="s">
        <v>114</v>
      </c>
      <c r="C95" s="540"/>
      <c r="D95" s="540"/>
      <c r="E95" s="29">
        <v>4</v>
      </c>
      <c r="F95" s="27">
        <f>SUM(E97)</f>
        <v>0</v>
      </c>
      <c r="G95" s="27"/>
      <c r="H95" s="6"/>
      <c r="I95" s="6"/>
      <c r="J95" s="6"/>
      <c r="K95" s="6"/>
    </row>
    <row r="96" spans="1:11">
      <c r="A96" s="25"/>
      <c r="B96" s="25"/>
      <c r="C96" s="25"/>
      <c r="D96" s="25"/>
      <c r="E96" s="29"/>
      <c r="F96" s="27"/>
      <c r="G96" s="27"/>
      <c r="H96" s="6"/>
      <c r="I96" s="6"/>
      <c r="J96" s="6"/>
      <c r="K96" s="6"/>
    </row>
    <row r="97" spans="1:11">
      <c r="A97" s="25"/>
      <c r="B97" s="26"/>
      <c r="C97" s="26"/>
      <c r="D97" s="26"/>
      <c r="E97" s="29"/>
      <c r="F97" s="27"/>
      <c r="G97" s="27"/>
      <c r="H97" s="6"/>
      <c r="I97" s="6"/>
      <c r="J97" s="6"/>
      <c r="K97" s="6"/>
    </row>
    <row r="98" spans="1:11">
      <c r="A98" s="25" t="s">
        <v>115</v>
      </c>
      <c r="B98" s="540" t="s">
        <v>116</v>
      </c>
      <c r="C98" s="540"/>
      <c r="D98" s="540"/>
      <c r="E98" s="29">
        <v>1</v>
      </c>
      <c r="F98" s="27">
        <f>SUM(E100)</f>
        <v>0</v>
      </c>
      <c r="G98" s="27"/>
      <c r="H98" s="6"/>
      <c r="I98" s="6"/>
      <c r="J98" s="6"/>
      <c r="K98" s="6"/>
    </row>
    <row r="99" spans="1:11">
      <c r="A99" s="25"/>
      <c r="B99" s="25"/>
      <c r="C99" s="25"/>
      <c r="D99" s="25"/>
      <c r="E99" s="29"/>
      <c r="F99" s="27"/>
      <c r="G99" s="27"/>
      <c r="H99" s="6"/>
      <c r="I99" s="6"/>
      <c r="J99" s="6"/>
      <c r="K99" s="6"/>
    </row>
    <row r="100" spans="1:11">
      <c r="A100" s="25"/>
      <c r="B100" s="26"/>
      <c r="C100" s="26"/>
      <c r="D100" s="26"/>
      <c r="E100" s="29"/>
      <c r="F100" s="27"/>
      <c r="G100" s="27"/>
      <c r="H100" s="6"/>
      <c r="I100" s="6"/>
      <c r="J100" s="6"/>
      <c r="K100" s="6"/>
    </row>
    <row r="101" spans="1:11">
      <c r="A101" s="25" t="s">
        <v>117</v>
      </c>
      <c r="B101" s="540" t="s">
        <v>118</v>
      </c>
      <c r="C101" s="540"/>
      <c r="D101" s="540"/>
      <c r="E101" s="29">
        <v>2</v>
      </c>
      <c r="F101" s="27">
        <f>SUM(E102:E105)</f>
        <v>0</v>
      </c>
      <c r="G101" s="27"/>
      <c r="H101" s="6"/>
      <c r="I101" s="6"/>
      <c r="J101" s="6"/>
      <c r="K101" s="6"/>
    </row>
    <row r="102" spans="1:11" s="43" customFormat="1" ht="11.25">
      <c r="A102" s="40"/>
      <c r="B102" s="41"/>
      <c r="C102" s="41"/>
      <c r="D102" s="41"/>
      <c r="E102" s="54"/>
      <c r="F102" s="42"/>
      <c r="G102" s="42"/>
      <c r="H102" s="39"/>
      <c r="I102" s="39"/>
      <c r="J102" s="39"/>
      <c r="K102" s="39"/>
    </row>
    <row r="103" spans="1:11" s="43" customFormat="1" ht="11.25">
      <c r="A103" s="40"/>
      <c r="B103" s="41"/>
      <c r="C103" s="41"/>
      <c r="D103" s="41"/>
      <c r="E103" s="54"/>
      <c r="F103" s="42"/>
      <c r="G103" s="42"/>
      <c r="H103" s="39"/>
      <c r="I103" s="39"/>
      <c r="J103" s="39"/>
      <c r="K103" s="39"/>
    </row>
    <row r="104" spans="1:11" s="43" customFormat="1" ht="11.25">
      <c r="A104" s="40"/>
      <c r="B104" s="41"/>
      <c r="C104" s="41"/>
      <c r="D104" s="41"/>
      <c r="E104" s="54"/>
      <c r="F104" s="42"/>
      <c r="G104" s="42"/>
      <c r="H104" s="39"/>
      <c r="I104" s="39"/>
      <c r="J104" s="39"/>
      <c r="K104" s="39"/>
    </row>
    <row r="105" spans="1:11" s="43" customFormat="1" ht="11.25">
      <c r="A105" s="40"/>
      <c r="B105" s="41"/>
      <c r="C105" s="41"/>
      <c r="D105" s="41"/>
      <c r="E105" s="54"/>
      <c r="F105" s="42"/>
      <c r="G105" s="42"/>
      <c r="H105" s="39"/>
      <c r="I105" s="39"/>
      <c r="J105" s="39"/>
      <c r="K105" s="39"/>
    </row>
    <row r="106" spans="1:11" s="43" customFormat="1" ht="11.25">
      <c r="A106" s="44"/>
      <c r="B106" s="44"/>
      <c r="C106" s="44"/>
      <c r="D106" s="44"/>
      <c r="E106" s="54"/>
      <c r="F106" s="42"/>
      <c r="G106" s="42"/>
      <c r="H106" s="39"/>
      <c r="I106" s="39"/>
      <c r="J106" s="39"/>
      <c r="K106" s="39"/>
    </row>
    <row r="107" spans="1:11" s="157" customFormat="1" ht="24.95" customHeight="1">
      <c r="A107" s="158" t="s">
        <v>120</v>
      </c>
      <c r="B107" s="159" t="s">
        <v>121</v>
      </c>
      <c r="C107" s="159"/>
      <c r="D107" s="159"/>
      <c r="E107" s="160"/>
      <c r="F107" s="161"/>
      <c r="G107" s="161"/>
      <c r="H107" s="156"/>
      <c r="I107" s="156"/>
      <c r="J107" s="156"/>
      <c r="K107" s="156"/>
    </row>
    <row r="108" spans="1:11">
      <c r="A108" s="24"/>
      <c r="B108" s="24"/>
      <c r="C108" s="24"/>
      <c r="D108" s="24"/>
      <c r="E108" s="29"/>
      <c r="F108" s="28"/>
      <c r="G108" s="28"/>
      <c r="H108" s="6"/>
      <c r="I108" s="6"/>
      <c r="J108" s="6"/>
      <c r="K108" s="6"/>
    </row>
    <row r="109" spans="1:11">
      <c r="A109" s="25" t="s">
        <v>122</v>
      </c>
      <c r="B109" s="540" t="s">
        <v>123</v>
      </c>
      <c r="C109" s="540"/>
      <c r="D109" s="540"/>
      <c r="E109" s="29">
        <v>20</v>
      </c>
      <c r="F109" s="28">
        <f>SUM(E110:E113)</f>
        <v>0</v>
      </c>
      <c r="G109" s="28"/>
      <c r="H109" s="6"/>
      <c r="I109" s="6"/>
      <c r="J109" s="6"/>
      <c r="K109" s="6"/>
    </row>
    <row r="110" spans="1:11" s="49" customFormat="1" ht="12">
      <c r="A110" s="46"/>
      <c r="B110" s="46" t="s">
        <v>30</v>
      </c>
      <c r="C110" s="46"/>
      <c r="D110" s="46"/>
      <c r="E110" s="47"/>
      <c r="F110" s="48"/>
      <c r="G110" s="48"/>
      <c r="H110" s="46"/>
      <c r="I110" s="46"/>
      <c r="J110" s="46"/>
      <c r="K110" s="46"/>
    </row>
    <row r="111" spans="1:11" s="49" customFormat="1" ht="12">
      <c r="A111" s="46"/>
      <c r="B111" s="46" t="s">
        <v>31</v>
      </c>
      <c r="C111" s="46"/>
      <c r="D111" s="46"/>
      <c r="E111" s="47"/>
      <c r="F111" s="48"/>
      <c r="G111" s="48"/>
      <c r="H111" s="46"/>
      <c r="I111" s="46"/>
      <c r="J111" s="46"/>
      <c r="K111" s="46"/>
    </row>
    <row r="112" spans="1:11" s="49" customFormat="1" ht="12">
      <c r="A112" s="46"/>
      <c r="B112" s="46" t="s">
        <v>32</v>
      </c>
      <c r="C112" s="46"/>
      <c r="D112" s="46"/>
      <c r="E112" s="47"/>
      <c r="F112" s="48"/>
      <c r="G112" s="48"/>
      <c r="H112" s="46"/>
      <c r="I112" s="46"/>
      <c r="J112" s="46"/>
      <c r="K112" s="46"/>
    </row>
    <row r="113" spans="1:11" s="49" customFormat="1" ht="12">
      <c r="A113" s="46"/>
      <c r="B113" s="46" t="s">
        <v>33</v>
      </c>
      <c r="C113" s="46"/>
      <c r="D113" s="46"/>
      <c r="E113" s="47"/>
      <c r="F113" s="48"/>
      <c r="G113" s="48"/>
      <c r="H113" s="46"/>
      <c r="I113" s="46"/>
      <c r="J113" s="46"/>
      <c r="K113" s="46"/>
    </row>
    <row r="114" spans="1:11" ht="33.950000000000003" customHeight="1">
      <c r="A114" s="25" t="s">
        <v>124</v>
      </c>
      <c r="B114" s="540" t="s">
        <v>125</v>
      </c>
      <c r="C114" s="540"/>
      <c r="D114" s="540"/>
      <c r="E114" s="29">
        <v>20</v>
      </c>
      <c r="F114" s="28">
        <f>SUM(E115:E118)</f>
        <v>0</v>
      </c>
      <c r="G114" s="28"/>
      <c r="H114" s="6"/>
      <c r="I114" s="6"/>
      <c r="J114" s="6"/>
      <c r="K114" s="6"/>
    </row>
    <row r="115" spans="1:11" s="38" customFormat="1">
      <c r="A115" s="46"/>
      <c r="B115" s="46" t="s">
        <v>30</v>
      </c>
      <c r="C115" s="46"/>
      <c r="D115" s="46"/>
      <c r="E115" s="47"/>
      <c r="F115" s="48"/>
      <c r="G115" s="48"/>
      <c r="H115" s="46"/>
      <c r="I115" s="46"/>
      <c r="J115" s="46"/>
      <c r="K115" s="46"/>
    </row>
    <row r="116" spans="1:11" s="38" customFormat="1">
      <c r="A116" s="46"/>
      <c r="B116" s="46" t="s">
        <v>31</v>
      </c>
      <c r="C116" s="46"/>
      <c r="D116" s="46"/>
      <c r="E116" s="47"/>
      <c r="F116" s="48"/>
      <c r="G116" s="48"/>
      <c r="H116" s="46"/>
      <c r="I116" s="46"/>
      <c r="J116" s="46"/>
      <c r="K116" s="46"/>
    </row>
    <row r="117" spans="1:11" s="38" customFormat="1">
      <c r="A117" s="46"/>
      <c r="B117" s="46" t="s">
        <v>32</v>
      </c>
      <c r="C117" s="46"/>
      <c r="D117" s="46"/>
      <c r="E117" s="47"/>
      <c r="F117" s="48"/>
      <c r="G117" s="48"/>
      <c r="H117" s="46"/>
      <c r="I117" s="46"/>
      <c r="J117" s="46"/>
      <c r="K117" s="46"/>
    </row>
    <row r="118" spans="1:11" s="38" customFormat="1">
      <c r="A118" s="46"/>
      <c r="B118" s="46" t="s">
        <v>33</v>
      </c>
      <c r="C118" s="46"/>
      <c r="D118" s="46"/>
      <c r="E118" s="47"/>
      <c r="F118" s="48"/>
      <c r="G118" s="48"/>
      <c r="H118" s="46"/>
      <c r="I118" s="46"/>
      <c r="J118" s="46"/>
      <c r="K118" s="46"/>
    </row>
    <row r="119" spans="1:11" ht="30" customHeight="1">
      <c r="A119" s="25" t="s">
        <v>126</v>
      </c>
      <c r="B119" s="540" t="s">
        <v>127</v>
      </c>
      <c r="C119" s="540"/>
      <c r="D119" s="540"/>
      <c r="E119" s="29">
        <v>15</v>
      </c>
      <c r="F119" s="28">
        <f>SUM(E120:E123)</f>
        <v>0</v>
      </c>
      <c r="G119" s="28"/>
      <c r="H119" s="6"/>
      <c r="I119" s="6"/>
      <c r="J119" s="6"/>
      <c r="K119" s="6"/>
    </row>
    <row r="120" spans="1:11" s="38" customFormat="1">
      <c r="A120" s="52"/>
      <c r="B120" s="46" t="s">
        <v>610</v>
      </c>
      <c r="C120" s="46"/>
      <c r="D120" s="46"/>
      <c r="E120" s="47">
        <v>0</v>
      </c>
      <c r="F120" s="53"/>
      <c r="G120" s="53"/>
      <c r="H120" s="52"/>
      <c r="I120" s="52"/>
      <c r="J120" s="52"/>
      <c r="K120" s="52"/>
    </row>
    <row r="121" spans="1:11" s="38" customFormat="1">
      <c r="A121" s="52"/>
      <c r="B121" s="46" t="s">
        <v>31</v>
      </c>
      <c r="C121" s="46"/>
      <c r="D121" s="46"/>
      <c r="E121" s="47"/>
      <c r="F121" s="53"/>
      <c r="G121" s="53"/>
      <c r="H121" s="52"/>
      <c r="I121" s="52"/>
      <c r="J121" s="52"/>
      <c r="K121" s="52"/>
    </row>
    <row r="122" spans="1:11" s="38" customFormat="1">
      <c r="A122" s="46"/>
      <c r="B122" s="46" t="s">
        <v>32</v>
      </c>
      <c r="C122" s="46"/>
      <c r="D122" s="46"/>
      <c r="E122" s="47"/>
      <c r="F122" s="48"/>
      <c r="G122" s="48"/>
      <c r="H122" s="46"/>
      <c r="I122" s="46"/>
      <c r="J122" s="46"/>
      <c r="K122" s="46"/>
    </row>
    <row r="123" spans="1:11" s="38" customFormat="1">
      <c r="A123" s="46"/>
      <c r="B123" s="46" t="s">
        <v>33</v>
      </c>
      <c r="C123" s="46"/>
      <c r="D123" s="46"/>
      <c r="E123" s="47"/>
      <c r="F123" s="48"/>
      <c r="G123" s="48"/>
      <c r="H123" s="46"/>
      <c r="I123" s="46"/>
      <c r="J123" s="46"/>
      <c r="K123" s="46"/>
    </row>
    <row r="124" spans="1:11" ht="33.950000000000003" customHeight="1">
      <c r="A124" s="24" t="s">
        <v>128</v>
      </c>
      <c r="B124" s="540" t="s">
        <v>129</v>
      </c>
      <c r="C124" s="540"/>
      <c r="D124" s="540"/>
      <c r="E124" s="29">
        <v>10</v>
      </c>
      <c r="F124" s="28">
        <f>SUM(E125:E128)</f>
        <v>0</v>
      </c>
      <c r="G124" s="28"/>
      <c r="H124" s="6"/>
      <c r="I124" s="6"/>
      <c r="J124" s="6"/>
      <c r="K124" s="6"/>
    </row>
    <row r="125" spans="1:11" s="38" customFormat="1">
      <c r="A125" s="46"/>
      <c r="B125" s="46" t="s">
        <v>30</v>
      </c>
      <c r="C125" s="46"/>
      <c r="D125" s="46"/>
      <c r="E125" s="47"/>
      <c r="F125" s="48"/>
      <c r="G125" s="48"/>
      <c r="H125" s="46"/>
      <c r="I125" s="46"/>
      <c r="J125" s="46"/>
      <c r="K125" s="46"/>
    </row>
    <row r="126" spans="1:11" s="38" customFormat="1">
      <c r="A126" s="46"/>
      <c r="B126" s="46" t="s">
        <v>31</v>
      </c>
      <c r="C126" s="46"/>
      <c r="D126" s="46"/>
      <c r="E126" s="47"/>
      <c r="F126" s="48"/>
      <c r="G126" s="48"/>
      <c r="H126" s="46"/>
      <c r="I126" s="46"/>
      <c r="J126" s="46"/>
      <c r="K126" s="46"/>
    </row>
    <row r="127" spans="1:11" s="38" customFormat="1">
      <c r="A127" s="46"/>
      <c r="B127" s="46" t="s">
        <v>32</v>
      </c>
      <c r="C127" s="46"/>
      <c r="D127" s="46"/>
      <c r="E127" s="47"/>
      <c r="F127" s="48"/>
      <c r="G127" s="48"/>
      <c r="H127" s="46"/>
      <c r="I127" s="46"/>
      <c r="J127" s="46"/>
      <c r="K127" s="46"/>
    </row>
    <row r="128" spans="1:11" s="38" customFormat="1">
      <c r="A128" s="46"/>
      <c r="B128" s="46" t="s">
        <v>33</v>
      </c>
      <c r="C128" s="46"/>
      <c r="D128" s="46"/>
      <c r="E128" s="47"/>
      <c r="F128" s="48"/>
      <c r="G128" s="48"/>
      <c r="H128" s="46"/>
      <c r="I128" s="46"/>
      <c r="J128" s="46"/>
      <c r="K128" s="46"/>
    </row>
    <row r="129" spans="1:11">
      <c r="A129" s="30" t="s">
        <v>130</v>
      </c>
      <c r="B129" s="545" t="s">
        <v>131</v>
      </c>
      <c r="C129" s="545"/>
      <c r="D129" s="545"/>
      <c r="E129" s="31">
        <v>15</v>
      </c>
      <c r="F129" s="28">
        <f>SUM(E130:E133)</f>
        <v>0</v>
      </c>
      <c r="G129" s="28"/>
      <c r="H129" s="6"/>
      <c r="I129" s="6"/>
      <c r="J129" s="6"/>
      <c r="K129" s="6"/>
    </row>
    <row r="130" spans="1:11">
      <c r="A130" s="14"/>
      <c r="B130" s="12" t="s">
        <v>30</v>
      </c>
      <c r="C130" s="12"/>
      <c r="D130" s="12"/>
      <c r="E130" s="50"/>
      <c r="F130" s="45"/>
      <c r="G130" s="45"/>
      <c r="H130" s="12"/>
      <c r="I130" s="12"/>
      <c r="J130" s="12"/>
      <c r="K130" s="12"/>
    </row>
    <row r="131" spans="1:11">
      <c r="A131" s="14"/>
      <c r="B131" s="12" t="s">
        <v>31</v>
      </c>
      <c r="C131" s="12"/>
      <c r="D131" s="12"/>
      <c r="E131"/>
      <c r="F131" s="45"/>
      <c r="G131" s="45"/>
      <c r="H131" s="12"/>
      <c r="I131" s="12"/>
      <c r="J131" s="12"/>
      <c r="K131" s="12"/>
    </row>
    <row r="132" spans="1:11">
      <c r="A132" s="14"/>
      <c r="B132" s="12" t="s">
        <v>32</v>
      </c>
      <c r="C132" s="12"/>
      <c r="D132" s="12"/>
      <c r="E132" s="50"/>
      <c r="F132" s="45"/>
      <c r="G132" s="45"/>
      <c r="H132" s="12"/>
      <c r="I132" s="12"/>
      <c r="J132" s="12"/>
      <c r="K132" s="12"/>
    </row>
    <row r="133" spans="1:11">
      <c r="A133" s="14"/>
      <c r="B133" s="12" t="s">
        <v>33</v>
      </c>
      <c r="C133" s="12"/>
      <c r="D133" s="12"/>
      <c r="E133" s="50"/>
      <c r="F133" s="45"/>
      <c r="G133" s="45"/>
      <c r="H133" s="12"/>
      <c r="I133" s="12"/>
      <c r="J133" s="12"/>
      <c r="K133" s="12"/>
    </row>
    <row r="134" spans="1:11" ht="33.950000000000003" customHeight="1">
      <c r="A134" s="30" t="s">
        <v>132</v>
      </c>
      <c r="B134" s="540" t="s">
        <v>133</v>
      </c>
      <c r="C134" s="540"/>
      <c r="D134" s="540"/>
      <c r="E134" s="31">
        <v>10</v>
      </c>
      <c r="F134" s="28">
        <f>SUM(E135:E138)</f>
        <v>0</v>
      </c>
      <c r="G134" s="28"/>
      <c r="H134" s="6"/>
      <c r="I134" s="6"/>
      <c r="J134" s="6"/>
      <c r="K134" s="6"/>
    </row>
    <row r="135" spans="1:11">
      <c r="A135" s="14"/>
      <c r="B135" s="12" t="s">
        <v>30</v>
      </c>
      <c r="C135" s="12"/>
      <c r="D135" s="12"/>
      <c r="E135" s="50"/>
      <c r="F135" s="45"/>
      <c r="G135" s="45"/>
      <c r="H135" s="12"/>
      <c r="I135" s="12"/>
      <c r="J135" s="12"/>
      <c r="K135" s="12"/>
    </row>
    <row r="136" spans="1:11">
      <c r="A136" s="14"/>
      <c r="B136" s="12" t="s">
        <v>31</v>
      </c>
      <c r="C136" s="12"/>
      <c r="D136" s="12"/>
      <c r="E136" s="50"/>
      <c r="F136" s="45"/>
      <c r="G136" s="45"/>
      <c r="H136" s="12"/>
      <c r="I136" s="12"/>
      <c r="J136" s="12"/>
      <c r="K136" s="12"/>
    </row>
    <row r="137" spans="1:11">
      <c r="A137" s="14"/>
      <c r="B137" s="12" t="s">
        <v>32</v>
      </c>
      <c r="C137" s="12"/>
      <c r="D137" s="12"/>
      <c r="E137" s="50"/>
      <c r="F137" s="45"/>
      <c r="G137" s="45"/>
      <c r="H137" s="12"/>
      <c r="I137" s="12"/>
      <c r="J137" s="12"/>
      <c r="K137" s="12"/>
    </row>
    <row r="138" spans="1:11">
      <c r="A138" s="14"/>
      <c r="B138" s="12" t="s">
        <v>33</v>
      </c>
      <c r="C138" s="12"/>
      <c r="D138" s="12"/>
      <c r="E138" s="50"/>
      <c r="F138" s="45"/>
      <c r="G138" s="45"/>
      <c r="H138" s="12"/>
      <c r="I138" s="12"/>
      <c r="J138" s="12"/>
      <c r="K138" s="12"/>
    </row>
    <row r="139" spans="1:11" ht="33.950000000000003" customHeight="1">
      <c r="A139" s="30" t="s">
        <v>134</v>
      </c>
      <c r="B139" s="540" t="s">
        <v>135</v>
      </c>
      <c r="C139" s="540"/>
      <c r="D139" s="540"/>
      <c r="E139" s="31">
        <v>8</v>
      </c>
      <c r="F139" s="28">
        <f>SUM(E140:E143)</f>
        <v>0</v>
      </c>
      <c r="G139" s="28"/>
      <c r="H139" s="6"/>
      <c r="I139" s="6"/>
      <c r="J139" s="6"/>
      <c r="K139" s="6"/>
    </row>
    <row r="140" spans="1:11">
      <c r="A140" s="14"/>
      <c r="B140" s="12"/>
      <c r="C140" s="12"/>
      <c r="D140" s="12"/>
      <c r="E140" s="50">
        <v>0</v>
      </c>
      <c r="F140" s="45"/>
      <c r="G140" s="45"/>
      <c r="H140" s="12"/>
      <c r="I140" s="12"/>
      <c r="J140" s="12"/>
      <c r="K140" s="12"/>
    </row>
    <row r="141" spans="1:11">
      <c r="A141" s="14"/>
      <c r="B141" s="12"/>
      <c r="C141" s="12"/>
      <c r="D141" s="12"/>
      <c r="E141" s="50">
        <v>0</v>
      </c>
      <c r="F141" s="45"/>
      <c r="G141" s="45"/>
      <c r="H141" s="12"/>
      <c r="I141" s="12"/>
      <c r="J141" s="12"/>
      <c r="K141" s="12"/>
    </row>
    <row r="142" spans="1:11">
      <c r="A142" s="14"/>
      <c r="B142" s="12"/>
      <c r="C142" s="12"/>
      <c r="D142" s="12"/>
      <c r="E142" s="50">
        <v>0</v>
      </c>
      <c r="F142" s="45"/>
      <c r="G142" s="45"/>
      <c r="H142" s="12"/>
      <c r="I142" s="12"/>
      <c r="J142" s="12"/>
      <c r="K142" s="12"/>
    </row>
    <row r="143" spans="1:11">
      <c r="A143" s="14"/>
      <c r="B143" s="12"/>
      <c r="C143" s="12"/>
      <c r="D143" s="12"/>
      <c r="E143" s="50">
        <v>0</v>
      </c>
      <c r="F143" s="45"/>
      <c r="G143" s="45"/>
      <c r="H143" s="12"/>
      <c r="I143" s="12"/>
      <c r="J143" s="12"/>
      <c r="K143" s="12"/>
    </row>
    <row r="144" spans="1:11" ht="68.099999999999994" customHeight="1">
      <c r="A144" s="30" t="s">
        <v>136</v>
      </c>
      <c r="B144" s="540" t="s">
        <v>137</v>
      </c>
      <c r="C144" s="540"/>
      <c r="D144" s="540"/>
      <c r="E144" s="31">
        <v>5</v>
      </c>
      <c r="F144" s="28">
        <f>SUM(E145:E148)</f>
        <v>0</v>
      </c>
      <c r="G144" s="28"/>
      <c r="H144" s="6"/>
      <c r="I144" s="6"/>
      <c r="J144" s="6"/>
      <c r="K144" s="6"/>
    </row>
    <row r="145" spans="1:11">
      <c r="A145" s="13"/>
      <c r="B145" s="12" t="s">
        <v>30</v>
      </c>
      <c r="C145" s="12"/>
      <c r="D145" s="12"/>
      <c r="E145" s="50"/>
      <c r="F145" s="51"/>
      <c r="G145" s="51"/>
      <c r="H145" s="11"/>
      <c r="I145" s="11"/>
      <c r="J145" s="11"/>
      <c r="K145" s="11"/>
    </row>
    <row r="146" spans="1:11">
      <c r="A146" s="13"/>
      <c r="B146" s="12" t="s">
        <v>31</v>
      </c>
      <c r="C146" s="12"/>
      <c r="D146" s="12"/>
      <c r="E146" s="50"/>
      <c r="F146" s="51"/>
      <c r="G146" s="51"/>
      <c r="H146" s="11"/>
      <c r="I146" s="11"/>
      <c r="J146" s="11"/>
      <c r="K146" s="11"/>
    </row>
    <row r="147" spans="1:11">
      <c r="A147" s="14"/>
      <c r="B147" s="12" t="s">
        <v>32</v>
      </c>
      <c r="C147" s="12"/>
      <c r="D147" s="12"/>
      <c r="E147" s="50"/>
      <c r="F147" s="45"/>
      <c r="G147" s="45"/>
      <c r="H147" s="12"/>
      <c r="I147" s="12"/>
      <c r="J147" s="12"/>
      <c r="K147" s="12"/>
    </row>
    <row r="148" spans="1:11">
      <c r="A148" s="14"/>
      <c r="B148" s="12" t="s">
        <v>33</v>
      </c>
      <c r="C148" s="12"/>
      <c r="D148" s="12"/>
      <c r="E148" s="50"/>
      <c r="F148" s="45"/>
      <c r="G148" s="45"/>
      <c r="H148" s="12"/>
      <c r="I148" s="12"/>
      <c r="J148" s="12"/>
      <c r="K148" s="12"/>
    </row>
    <row r="149" spans="1:11" s="157" customFormat="1" ht="24" customHeight="1">
      <c r="A149" s="162" t="s">
        <v>138</v>
      </c>
      <c r="B149" s="549" t="s">
        <v>139</v>
      </c>
      <c r="C149" s="549"/>
      <c r="D149" s="549"/>
      <c r="E149" s="160"/>
      <c r="F149" s="161"/>
      <c r="G149" s="161"/>
      <c r="H149" s="156"/>
      <c r="I149" s="156"/>
      <c r="J149" s="156"/>
      <c r="K149" s="156"/>
    </row>
    <row r="150" spans="1:11">
      <c r="A150" s="32"/>
      <c r="B150" s="24"/>
      <c r="C150" s="24"/>
      <c r="D150" s="24"/>
      <c r="E150" s="29"/>
      <c r="F150" s="28"/>
      <c r="G150" s="28"/>
      <c r="H150" s="6"/>
      <c r="I150" s="6"/>
      <c r="J150" s="6"/>
      <c r="K150" s="6"/>
    </row>
    <row r="151" spans="1:11">
      <c r="A151" s="30" t="s">
        <v>140</v>
      </c>
      <c r="B151" s="545" t="s">
        <v>141</v>
      </c>
      <c r="C151" s="545"/>
      <c r="D151" s="545"/>
      <c r="E151" s="29">
        <v>10</v>
      </c>
      <c r="F151" s="28">
        <f>SUM(E152:E155)</f>
        <v>0</v>
      </c>
      <c r="G151" s="28"/>
      <c r="H151" s="6"/>
      <c r="I151" s="6"/>
      <c r="J151" s="6"/>
      <c r="K151" s="6"/>
    </row>
    <row r="152" spans="1:11">
      <c r="A152" s="14"/>
      <c r="B152" s="12"/>
      <c r="C152" s="12"/>
      <c r="D152" s="12"/>
      <c r="E152" s="50">
        <v>0</v>
      </c>
      <c r="F152" s="45"/>
      <c r="G152" s="45"/>
      <c r="H152" s="12"/>
      <c r="I152" s="12"/>
      <c r="J152" s="12"/>
      <c r="K152" s="12"/>
    </row>
    <row r="153" spans="1:11">
      <c r="A153" s="14"/>
      <c r="B153" s="12"/>
      <c r="C153" s="12"/>
      <c r="D153" s="12"/>
      <c r="E153" s="50">
        <v>0</v>
      </c>
      <c r="F153" s="45"/>
      <c r="G153" s="45"/>
      <c r="H153" s="12"/>
      <c r="I153" s="12"/>
      <c r="J153" s="12"/>
      <c r="K153" s="12"/>
    </row>
    <row r="154" spans="1:11">
      <c r="A154" s="14"/>
      <c r="B154" s="12"/>
      <c r="C154" s="12"/>
      <c r="D154" s="12"/>
      <c r="E154" s="50">
        <v>0</v>
      </c>
      <c r="F154" s="45"/>
      <c r="G154" s="45"/>
      <c r="H154" s="12"/>
      <c r="I154" s="12"/>
      <c r="J154" s="12"/>
      <c r="K154" s="12"/>
    </row>
    <row r="155" spans="1:11">
      <c r="A155" s="14"/>
      <c r="B155" s="12"/>
      <c r="C155" s="12"/>
      <c r="D155" s="12"/>
      <c r="E155" s="50">
        <v>0</v>
      </c>
      <c r="F155" s="45"/>
      <c r="G155" s="45"/>
      <c r="H155" s="12"/>
      <c r="I155" s="12"/>
      <c r="J155" s="12"/>
      <c r="K155" s="12"/>
    </row>
    <row r="156" spans="1:11" ht="33.950000000000003" customHeight="1">
      <c r="A156" s="30" t="s">
        <v>142</v>
      </c>
      <c r="B156" s="540" t="s">
        <v>143</v>
      </c>
      <c r="C156" s="540"/>
      <c r="D156" s="540"/>
      <c r="E156" s="29">
        <v>10</v>
      </c>
      <c r="F156" s="28">
        <f>SUM(E157:E160)</f>
        <v>0</v>
      </c>
      <c r="G156" s="28"/>
      <c r="H156" s="6"/>
      <c r="I156" s="6"/>
      <c r="J156" s="6"/>
      <c r="K156" s="6"/>
    </row>
    <row r="157" spans="1:11">
      <c r="A157" s="14"/>
      <c r="B157" s="12"/>
      <c r="C157" s="12"/>
      <c r="D157" s="12"/>
      <c r="E157" s="50">
        <v>0</v>
      </c>
      <c r="F157" s="45"/>
      <c r="G157" s="45"/>
      <c r="H157" s="12"/>
      <c r="I157" s="12"/>
      <c r="J157" s="12"/>
      <c r="K157" s="12"/>
    </row>
    <row r="158" spans="1:11">
      <c r="A158" s="14"/>
      <c r="B158" s="12"/>
      <c r="C158" s="12"/>
      <c r="D158" s="12"/>
      <c r="E158" s="50">
        <v>0</v>
      </c>
      <c r="F158" s="45"/>
      <c r="G158" s="45"/>
      <c r="H158" s="12"/>
      <c r="I158" s="12"/>
      <c r="J158" s="12"/>
      <c r="K158" s="12"/>
    </row>
    <row r="159" spans="1:11">
      <c r="A159" s="14"/>
      <c r="B159" s="12"/>
      <c r="C159" s="12"/>
      <c r="D159" s="12"/>
      <c r="E159" s="50">
        <v>0</v>
      </c>
      <c r="F159" s="45"/>
      <c r="G159" s="45"/>
      <c r="H159" s="12"/>
      <c r="I159" s="12"/>
      <c r="J159" s="12"/>
      <c r="K159" s="12"/>
    </row>
    <row r="160" spans="1:11">
      <c r="A160" s="14"/>
      <c r="B160" s="12"/>
      <c r="C160" s="12"/>
      <c r="D160" s="12"/>
      <c r="E160" s="50">
        <v>0</v>
      </c>
      <c r="F160" s="45"/>
      <c r="G160" s="45"/>
      <c r="H160" s="12"/>
      <c r="I160" s="12"/>
      <c r="J160" s="12"/>
      <c r="K160" s="12"/>
    </row>
    <row r="161" spans="1:11" ht="33.950000000000003" customHeight="1">
      <c r="A161" s="30" t="s">
        <v>144</v>
      </c>
      <c r="B161" s="540" t="s">
        <v>145</v>
      </c>
      <c r="C161" s="540"/>
      <c r="D161" s="540"/>
      <c r="E161" s="29">
        <v>8</v>
      </c>
      <c r="F161" s="28">
        <f>SUM(E162:E165)</f>
        <v>0</v>
      </c>
      <c r="G161" s="28"/>
      <c r="H161" s="6"/>
      <c r="I161" s="6"/>
      <c r="J161" s="6"/>
      <c r="K161" s="6"/>
    </row>
    <row r="162" spans="1:11">
      <c r="A162" s="14"/>
      <c r="B162" s="12" t="s">
        <v>30</v>
      </c>
      <c r="C162" s="12"/>
      <c r="D162" s="12"/>
      <c r="E162" s="50">
        <v>0</v>
      </c>
      <c r="F162" s="45"/>
      <c r="G162" s="45"/>
      <c r="H162" s="12"/>
      <c r="I162" s="12"/>
      <c r="J162" s="12"/>
      <c r="K162" s="12"/>
    </row>
    <row r="163" spans="1:11">
      <c r="A163" s="14"/>
      <c r="B163" s="12" t="s">
        <v>31</v>
      </c>
      <c r="C163" s="12"/>
      <c r="D163" s="12"/>
      <c r="E163" s="50">
        <v>0</v>
      </c>
      <c r="F163" s="45"/>
      <c r="G163" s="45"/>
      <c r="H163" s="12"/>
      <c r="I163" s="12"/>
      <c r="J163" s="12"/>
      <c r="K163" s="12"/>
    </row>
    <row r="164" spans="1:11">
      <c r="A164" s="14"/>
      <c r="B164" s="12" t="s">
        <v>32</v>
      </c>
      <c r="C164" s="12"/>
      <c r="D164" s="12"/>
      <c r="E164" s="50">
        <v>0</v>
      </c>
      <c r="F164" s="45"/>
      <c r="G164" s="45"/>
      <c r="H164" s="12"/>
      <c r="I164" s="12"/>
      <c r="J164" s="12"/>
      <c r="K164" s="12"/>
    </row>
    <row r="165" spans="1:11">
      <c r="A165" s="14"/>
      <c r="B165" s="12" t="s">
        <v>33</v>
      </c>
      <c r="C165" s="12"/>
      <c r="D165" s="12"/>
      <c r="E165" s="50">
        <v>0</v>
      </c>
      <c r="F165" s="45"/>
      <c r="G165" s="45"/>
      <c r="H165" s="12"/>
      <c r="I165" s="12"/>
      <c r="J165" s="12"/>
      <c r="K165" s="12"/>
    </row>
    <row r="166" spans="1:11">
      <c r="A166" s="30" t="s">
        <v>146</v>
      </c>
      <c r="B166" s="540" t="s">
        <v>147</v>
      </c>
      <c r="C166" s="540"/>
      <c r="D166" s="540"/>
      <c r="E166" s="29">
        <v>5</v>
      </c>
      <c r="F166" s="28">
        <f>SUM(E167:E170)</f>
        <v>0</v>
      </c>
      <c r="G166" s="28"/>
      <c r="H166" s="6"/>
      <c r="I166" s="6"/>
      <c r="J166" s="6"/>
      <c r="K166" s="6"/>
    </row>
    <row r="167" spans="1:11">
      <c r="A167" s="14"/>
      <c r="B167" s="12" t="s">
        <v>30</v>
      </c>
      <c r="C167" s="12"/>
      <c r="D167" s="12"/>
      <c r="E167" s="50">
        <v>0</v>
      </c>
      <c r="F167" s="45"/>
      <c r="G167" s="45"/>
      <c r="H167" s="12"/>
      <c r="I167" s="12"/>
      <c r="J167" s="12"/>
      <c r="K167" s="12"/>
    </row>
    <row r="168" spans="1:11">
      <c r="A168" s="14"/>
      <c r="B168" s="12" t="s">
        <v>31</v>
      </c>
      <c r="C168" s="12"/>
      <c r="D168" s="12"/>
      <c r="E168" s="50">
        <v>0</v>
      </c>
      <c r="F168" s="45"/>
      <c r="G168" s="45"/>
      <c r="H168" s="12"/>
      <c r="I168" s="12"/>
      <c r="J168" s="12"/>
      <c r="K168" s="12"/>
    </row>
    <row r="169" spans="1:11">
      <c r="A169" s="14"/>
      <c r="B169" s="12" t="s">
        <v>32</v>
      </c>
      <c r="C169" s="12"/>
      <c r="D169" s="12"/>
      <c r="E169" s="50">
        <v>0</v>
      </c>
      <c r="F169" s="45"/>
      <c r="G169" s="45"/>
      <c r="H169" s="12"/>
      <c r="I169" s="12"/>
      <c r="J169" s="12"/>
      <c r="K169" s="12"/>
    </row>
    <row r="170" spans="1:11">
      <c r="A170" s="14"/>
      <c r="B170" s="12" t="s">
        <v>33</v>
      </c>
      <c r="C170" s="12"/>
      <c r="D170" s="12"/>
      <c r="E170" s="50">
        <v>0</v>
      </c>
      <c r="F170" s="45"/>
      <c r="G170" s="45"/>
      <c r="H170" s="12"/>
      <c r="I170" s="12"/>
      <c r="J170" s="12"/>
      <c r="K170" s="12"/>
    </row>
    <row r="171" spans="1:11">
      <c r="A171" s="25" t="s">
        <v>148</v>
      </c>
      <c r="B171" s="548" t="s">
        <v>149</v>
      </c>
      <c r="C171" s="548"/>
      <c r="D171" s="548"/>
      <c r="E171" s="29">
        <v>8</v>
      </c>
      <c r="F171" s="28">
        <f>SUM(E172:E175)</f>
        <v>0</v>
      </c>
      <c r="G171" s="28"/>
      <c r="H171" s="6"/>
      <c r="I171" s="6"/>
      <c r="J171" s="6"/>
      <c r="K171" s="6"/>
    </row>
    <row r="172" spans="1:11">
      <c r="A172" s="15"/>
      <c r="B172" s="12" t="s">
        <v>30</v>
      </c>
      <c r="C172" s="12"/>
      <c r="D172" s="12"/>
      <c r="E172" s="50">
        <v>0</v>
      </c>
      <c r="F172" s="45"/>
      <c r="G172" s="45"/>
      <c r="H172" s="12"/>
      <c r="I172" s="12"/>
      <c r="J172" s="12"/>
      <c r="K172" s="12"/>
    </row>
    <row r="173" spans="1:11">
      <c r="A173" s="15"/>
      <c r="B173" s="12" t="s">
        <v>31</v>
      </c>
      <c r="C173" s="12"/>
      <c r="D173" s="12"/>
      <c r="E173" s="50">
        <v>0</v>
      </c>
      <c r="F173" s="45"/>
      <c r="G173" s="45"/>
      <c r="H173" s="12"/>
      <c r="I173" s="12"/>
      <c r="J173" s="12"/>
      <c r="K173" s="12"/>
    </row>
    <row r="174" spans="1:11">
      <c r="A174" s="15"/>
      <c r="B174" s="12" t="s">
        <v>32</v>
      </c>
      <c r="C174" s="12"/>
      <c r="D174" s="12"/>
      <c r="E174" s="50">
        <v>0</v>
      </c>
      <c r="F174" s="45"/>
      <c r="G174" s="45"/>
      <c r="H174" s="12"/>
      <c r="I174" s="12"/>
      <c r="J174" s="12"/>
      <c r="K174" s="12"/>
    </row>
    <row r="175" spans="1:11">
      <c r="A175" s="15"/>
      <c r="B175" s="12" t="s">
        <v>33</v>
      </c>
      <c r="C175" s="12"/>
      <c r="D175" s="12"/>
      <c r="E175" s="50">
        <v>0</v>
      </c>
      <c r="F175" s="45"/>
      <c r="G175" s="45"/>
      <c r="H175" s="12"/>
      <c r="I175" s="12"/>
      <c r="J175" s="12"/>
      <c r="K175" s="12"/>
    </row>
    <row r="176" spans="1:11" ht="56.1" customHeight="1">
      <c r="A176" s="25" t="s">
        <v>150</v>
      </c>
      <c r="B176" s="540" t="s">
        <v>151</v>
      </c>
      <c r="C176" s="540"/>
      <c r="D176" s="540"/>
      <c r="E176" s="29">
        <v>5</v>
      </c>
      <c r="F176" s="28">
        <f>SUM(E177:E180)</f>
        <v>0</v>
      </c>
      <c r="G176" s="28"/>
      <c r="H176" s="6"/>
      <c r="I176" s="6"/>
      <c r="J176" s="6"/>
      <c r="K176" s="6"/>
    </row>
    <row r="177" spans="1:11">
      <c r="A177" s="15"/>
      <c r="B177"/>
      <c r="C177" s="12"/>
      <c r="D177" s="12"/>
      <c r="E177" s="50">
        <v>0</v>
      </c>
      <c r="F177" s="45"/>
      <c r="G177" s="45"/>
      <c r="H177" s="12"/>
      <c r="I177" s="12"/>
      <c r="J177" s="12"/>
      <c r="K177" s="12"/>
    </row>
    <row r="178" spans="1:11">
      <c r="A178" s="15"/>
      <c r="B178" s="12" t="s">
        <v>31</v>
      </c>
      <c r="C178" s="12"/>
      <c r="D178" s="12"/>
      <c r="E178" s="50">
        <v>0</v>
      </c>
      <c r="F178" s="45"/>
      <c r="G178" s="45"/>
      <c r="H178" s="12"/>
      <c r="I178" s="12"/>
      <c r="J178" s="12"/>
      <c r="K178" s="12"/>
    </row>
    <row r="179" spans="1:11">
      <c r="A179" s="15"/>
      <c r="B179" s="12" t="s">
        <v>32</v>
      </c>
      <c r="C179" s="12"/>
      <c r="D179" s="12"/>
      <c r="E179" s="50">
        <v>0</v>
      </c>
      <c r="F179" s="45"/>
      <c r="G179" s="45"/>
      <c r="H179" s="12"/>
      <c r="I179" s="12"/>
      <c r="J179" s="12"/>
      <c r="K179" s="12"/>
    </row>
    <row r="180" spans="1:11">
      <c r="A180" s="15"/>
      <c r="B180" s="12" t="s">
        <v>33</v>
      </c>
      <c r="C180" s="12"/>
      <c r="D180" s="12"/>
      <c r="E180" s="50">
        <v>0</v>
      </c>
      <c r="F180" s="45"/>
      <c r="G180" s="45"/>
      <c r="H180" s="12"/>
      <c r="I180" s="12"/>
      <c r="J180" s="12"/>
      <c r="K180" s="12"/>
    </row>
    <row r="181" spans="1:11" ht="33.950000000000003" customHeight="1">
      <c r="A181" s="25" t="s">
        <v>152</v>
      </c>
      <c r="B181" s="540" t="s">
        <v>135</v>
      </c>
      <c r="C181" s="540"/>
      <c r="D181" s="540"/>
      <c r="E181" s="29">
        <v>4</v>
      </c>
      <c r="F181" s="28">
        <f>SUM(E182:E182)</f>
        <v>0</v>
      </c>
      <c r="G181" s="28"/>
      <c r="H181" s="6"/>
      <c r="I181" s="6"/>
      <c r="J181" s="6"/>
      <c r="K181" s="6"/>
    </row>
    <row r="182" spans="1:11">
      <c r="A182" s="15"/>
      <c r="B182" s="12"/>
      <c r="C182" s="12"/>
      <c r="D182" s="12"/>
      <c r="E182" s="50">
        <v>0</v>
      </c>
      <c r="F182" s="45"/>
      <c r="G182" s="45"/>
      <c r="H182" s="12"/>
      <c r="I182" s="12"/>
      <c r="J182" s="12"/>
      <c r="K182" s="12"/>
    </row>
    <row r="183" spans="1:11" ht="48.95" customHeight="1">
      <c r="A183" s="25" t="s">
        <v>153</v>
      </c>
      <c r="B183" s="540" t="s">
        <v>137</v>
      </c>
      <c r="C183" s="540"/>
      <c r="D183" s="540"/>
      <c r="E183" s="29">
        <v>2</v>
      </c>
      <c r="F183" s="28">
        <f>SUM(E185:E187)</f>
        <v>0</v>
      </c>
      <c r="G183" s="28"/>
      <c r="H183" s="6"/>
      <c r="I183" s="6"/>
      <c r="J183" s="6"/>
      <c r="K183" s="6"/>
    </row>
    <row r="185" spans="1:11" ht="15" customHeight="1">
      <c r="A185" s="15"/>
      <c r="B185" s="12"/>
      <c r="C185" s="12"/>
      <c r="D185" s="12"/>
      <c r="E185" s="50">
        <v>0</v>
      </c>
      <c r="F185" s="45"/>
      <c r="G185" s="45"/>
      <c r="H185" s="11"/>
      <c r="I185" s="11"/>
      <c r="J185" s="11"/>
      <c r="K185" s="11"/>
    </row>
    <row r="186" spans="1:11">
      <c r="A186" s="15"/>
      <c r="B186" s="12"/>
      <c r="C186" s="12"/>
      <c r="D186" s="12"/>
      <c r="E186" s="50">
        <v>0</v>
      </c>
      <c r="F186" s="45"/>
      <c r="G186" s="45"/>
      <c r="H186" s="11"/>
      <c r="I186" s="11"/>
      <c r="J186" s="11"/>
      <c r="K186" s="11"/>
    </row>
    <row r="187" spans="1:11">
      <c r="A187" s="15"/>
      <c r="B187" s="12"/>
      <c r="C187" s="12"/>
      <c r="D187" s="12"/>
      <c r="E187" s="50">
        <v>0</v>
      </c>
      <c r="F187" s="45"/>
      <c r="G187" s="45"/>
      <c r="H187" s="12"/>
      <c r="I187" s="12"/>
      <c r="J187" s="12"/>
      <c r="K187" s="12"/>
    </row>
  </sheetData>
  <mergeCells count="63">
    <mergeCell ref="E1:E2"/>
    <mergeCell ref="B64:D64"/>
    <mergeCell ref="B63:D63"/>
    <mergeCell ref="B183:D183"/>
    <mergeCell ref="B181:D181"/>
    <mergeCell ref="B176:D176"/>
    <mergeCell ref="B171:D171"/>
    <mergeCell ref="B166:D166"/>
    <mergeCell ref="B161:D161"/>
    <mergeCell ref="B156:D156"/>
    <mergeCell ref="B151:D151"/>
    <mergeCell ref="B149:D149"/>
    <mergeCell ref="B144:D144"/>
    <mergeCell ref="B114:D114"/>
    <mergeCell ref="B109:D109"/>
    <mergeCell ref="B101:D101"/>
    <mergeCell ref="B98:D98"/>
    <mergeCell ref="B139:D139"/>
    <mergeCell ref="B134:D134"/>
    <mergeCell ref="B129:D129"/>
    <mergeCell ref="B124:D124"/>
    <mergeCell ref="B119:D119"/>
    <mergeCell ref="B95:D95"/>
    <mergeCell ref="B92:D92"/>
    <mergeCell ref="B90:D90"/>
    <mergeCell ref="B81:D81"/>
    <mergeCell ref="B74:D74"/>
    <mergeCell ref="B34:D34"/>
    <mergeCell ref="B70:D70"/>
    <mergeCell ref="B67:D67"/>
    <mergeCell ref="B65:D65"/>
    <mergeCell ref="B62:D62"/>
    <mergeCell ref="B60:D60"/>
    <mergeCell ref="B58:D58"/>
    <mergeCell ref="B56:D56"/>
    <mergeCell ref="B53:D53"/>
    <mergeCell ref="B51:D51"/>
    <mergeCell ref="B48:D48"/>
    <mergeCell ref="B45:D45"/>
    <mergeCell ref="B43:D43"/>
    <mergeCell ref="B40:D40"/>
    <mergeCell ref="B38:D38"/>
    <mergeCell ref="B36:D36"/>
    <mergeCell ref="B3:D3"/>
    <mergeCell ref="B1:D1"/>
    <mergeCell ref="B4:D4"/>
    <mergeCell ref="B6:D6"/>
    <mergeCell ref="B8:D8"/>
    <mergeCell ref="B10:D10"/>
    <mergeCell ref="B12:D12"/>
    <mergeCell ref="B14:D14"/>
    <mergeCell ref="B17:D17"/>
    <mergeCell ref="B19:D19"/>
    <mergeCell ref="B16:D16"/>
    <mergeCell ref="B21:D21"/>
    <mergeCell ref="B23:D23"/>
    <mergeCell ref="B30:D30"/>
    <mergeCell ref="B31:D31"/>
    <mergeCell ref="B32:D32"/>
    <mergeCell ref="B28:D28"/>
    <mergeCell ref="B29:D29"/>
    <mergeCell ref="B25:D25"/>
    <mergeCell ref="B27:D27"/>
  </mergeCells>
  <pageMargins left="0.78740157480314998" right="0.27559055118110198" top="0.98425196850393704" bottom="0.59055118110236204" header="0.59055118110236204" footer="0.27559055118110198"/>
  <pageSetup paperSize="9" scale="45" fitToHeight="4" orientation="portrait" r:id="rId1"/>
  <headerFooter differentOddEven="1" scaleWithDoc="0" alignWithMargins="0">
    <oddFooter>&amp;R&amp;"Calibri,Normal"&amp;K000000&amp;P&amp;N</oddFooter>
    <firstHeader xml:space="preserve">&amp;C&amp;"Calibri,Normal"&amp;K000000Prof. Dr. Ali GÜROL </firstHeader>
    <firstFooter>&amp;R&amp;"Calibri,Normal"&amp;K000000&amp;P&amp;N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ABF24-B34C-DF4A-83AC-B6241EB02316}">
  <sheetPr>
    <pageSetUpPr fitToPage="1"/>
  </sheetPr>
  <dimension ref="A1:L146"/>
  <sheetViews>
    <sheetView showWhiteSpace="0" view="pageBreakPreview" zoomScale="125" zoomScaleNormal="100" zoomScaleSheetLayoutView="125" workbookViewId="0">
      <selection activeCell="B6" sqref="B6"/>
    </sheetView>
  </sheetViews>
  <sheetFormatPr defaultColWidth="11" defaultRowHeight="15.75"/>
  <cols>
    <col min="1" max="1" width="11" style="67"/>
    <col min="2" max="2" width="79.5" style="67" customWidth="1"/>
    <col min="3" max="3" width="13.5" style="136" bestFit="1" customWidth="1"/>
    <col min="4" max="4" width="8.375" style="136" customWidth="1"/>
    <col min="5" max="5" width="16.875" style="136" customWidth="1"/>
    <col min="6" max="6" width="17.125" style="96" customWidth="1"/>
    <col min="7" max="8" width="17.5" style="96" customWidth="1"/>
  </cols>
  <sheetData>
    <row r="1" spans="1:12" ht="38.1" customHeight="1">
      <c r="A1" s="552" t="s">
        <v>13</v>
      </c>
      <c r="B1" s="554" t="s">
        <v>14</v>
      </c>
      <c r="C1" s="169"/>
      <c r="D1" s="169"/>
      <c r="E1" s="169"/>
      <c r="F1" s="556" t="s">
        <v>609</v>
      </c>
      <c r="G1" s="170" t="s">
        <v>29</v>
      </c>
      <c r="H1" s="170" t="s">
        <v>29</v>
      </c>
      <c r="I1" s="6"/>
      <c r="J1" s="6"/>
      <c r="K1" s="6"/>
      <c r="L1" s="6"/>
    </row>
    <row r="2" spans="1:12" ht="18.75" thickBot="1">
      <c r="A2" s="553"/>
      <c r="B2" s="555"/>
      <c r="C2" s="171"/>
      <c r="D2" s="171"/>
      <c r="E2" s="171"/>
      <c r="F2" s="557"/>
      <c r="G2" s="172">
        <f>SUM(G4:G258)</f>
        <v>82.2</v>
      </c>
      <c r="H2" s="172">
        <f>SUM(H4:H258)</f>
        <v>82.2</v>
      </c>
      <c r="I2" s="6"/>
      <c r="J2" s="6"/>
      <c r="K2" s="6"/>
      <c r="L2" s="6"/>
    </row>
    <row r="3" spans="1:12" ht="18.75" thickTop="1">
      <c r="A3" s="163" t="s">
        <v>157</v>
      </c>
      <c r="B3" s="167" t="s">
        <v>156</v>
      </c>
      <c r="C3" s="168"/>
      <c r="D3" s="168"/>
      <c r="E3" s="168"/>
      <c r="F3" s="164"/>
      <c r="G3" s="164"/>
      <c r="H3" s="164"/>
      <c r="I3" s="6"/>
      <c r="J3" s="6"/>
      <c r="K3" s="6"/>
      <c r="L3" s="6"/>
    </row>
    <row r="4" spans="1:12" ht="42.95" customHeight="1">
      <c r="A4" s="68" t="s">
        <v>160</v>
      </c>
      <c r="B4" s="550" t="s">
        <v>158</v>
      </c>
      <c r="C4" s="550"/>
      <c r="D4" s="550"/>
      <c r="E4" s="550"/>
      <c r="F4" s="23">
        <v>0.1</v>
      </c>
      <c r="G4" s="23">
        <f>SUM(F6:F17)</f>
        <v>23.8</v>
      </c>
      <c r="H4" s="23">
        <f>SUM(F6:F17)</f>
        <v>23.8</v>
      </c>
      <c r="I4" s="6"/>
      <c r="J4" s="6"/>
      <c r="K4" s="6"/>
      <c r="L4" s="6"/>
    </row>
    <row r="5" spans="1:12" ht="31.5">
      <c r="A5" s="68"/>
      <c r="B5" s="137" t="s">
        <v>603</v>
      </c>
      <c r="C5" s="138" t="s">
        <v>604</v>
      </c>
      <c r="D5" s="138" t="s">
        <v>606</v>
      </c>
      <c r="E5" s="138" t="s">
        <v>607</v>
      </c>
      <c r="F5" s="139" t="s">
        <v>605</v>
      </c>
      <c r="G5" s="23"/>
      <c r="H5" s="23"/>
      <c r="I5" s="6"/>
      <c r="J5" s="6"/>
      <c r="K5" s="6"/>
      <c r="L5" s="6"/>
    </row>
    <row r="6" spans="1:12" s="75" customFormat="1" ht="11.25">
      <c r="A6" s="98"/>
      <c r="B6" s="81" t="s">
        <v>1000</v>
      </c>
      <c r="C6" s="82">
        <v>1</v>
      </c>
      <c r="D6" s="82">
        <v>3</v>
      </c>
      <c r="E6" s="82">
        <v>1</v>
      </c>
      <c r="F6" s="90">
        <f>14*C6*D6*0.1*E6</f>
        <v>4.2</v>
      </c>
      <c r="G6" s="90"/>
      <c r="H6" s="90"/>
      <c r="I6" s="79"/>
      <c r="J6" s="79"/>
      <c r="K6" s="79"/>
      <c r="L6" s="79"/>
    </row>
    <row r="7" spans="1:12" s="75" customFormat="1" ht="11.25">
      <c r="A7" s="98"/>
      <c r="B7" s="81" t="s">
        <v>1001</v>
      </c>
      <c r="C7" s="82">
        <v>1</v>
      </c>
      <c r="D7" s="82">
        <v>3</v>
      </c>
      <c r="E7" s="82">
        <v>1</v>
      </c>
      <c r="F7" s="90">
        <f t="shared" ref="F7:F17" si="0">14*C7*D7*0.1*E7</f>
        <v>4.2</v>
      </c>
      <c r="G7" s="90"/>
      <c r="H7" s="90"/>
      <c r="I7" s="79"/>
      <c r="J7" s="79"/>
      <c r="K7" s="79"/>
      <c r="L7" s="79"/>
    </row>
    <row r="8" spans="1:12" s="75" customFormat="1" ht="11.25">
      <c r="A8" s="98"/>
      <c r="B8" s="81" t="s">
        <v>1002</v>
      </c>
      <c r="C8" s="82">
        <v>1</v>
      </c>
      <c r="D8" s="82">
        <v>3</v>
      </c>
      <c r="E8" s="82">
        <v>1</v>
      </c>
      <c r="F8" s="90">
        <f t="shared" si="0"/>
        <v>4.2</v>
      </c>
      <c r="G8" s="90"/>
      <c r="H8" s="90"/>
      <c r="I8" s="79"/>
      <c r="J8" s="79"/>
      <c r="K8" s="79"/>
      <c r="L8" s="79"/>
    </row>
    <row r="9" spans="1:12" s="75" customFormat="1" ht="11.25">
      <c r="A9" s="98"/>
      <c r="B9" s="81" t="s">
        <v>1003</v>
      </c>
      <c r="C9" s="82">
        <v>1</v>
      </c>
      <c r="D9" s="82">
        <v>3</v>
      </c>
      <c r="E9" s="82">
        <v>1</v>
      </c>
      <c r="F9" s="90">
        <f t="shared" si="0"/>
        <v>4.2</v>
      </c>
      <c r="G9" s="90"/>
      <c r="H9" s="90"/>
      <c r="I9" s="79"/>
      <c r="J9" s="79"/>
      <c r="K9" s="79"/>
      <c r="L9" s="79"/>
    </row>
    <row r="10" spans="1:12" s="75" customFormat="1" ht="11.25">
      <c r="A10" s="98"/>
      <c r="B10" s="81" t="s">
        <v>1004</v>
      </c>
      <c r="C10" s="82">
        <v>1</v>
      </c>
      <c r="D10" s="82">
        <v>3</v>
      </c>
      <c r="E10" s="82">
        <v>1</v>
      </c>
      <c r="F10" s="90">
        <f t="shared" si="0"/>
        <v>4.2</v>
      </c>
      <c r="G10" s="90"/>
      <c r="H10" s="90"/>
      <c r="I10" s="79"/>
      <c r="J10" s="79"/>
      <c r="K10" s="79"/>
      <c r="L10" s="79"/>
    </row>
    <row r="11" spans="1:12" s="75" customFormat="1" ht="11.25">
      <c r="A11" s="98"/>
      <c r="B11" s="81" t="s">
        <v>1005</v>
      </c>
      <c r="C11" s="82">
        <v>1</v>
      </c>
      <c r="D11" s="82">
        <v>2</v>
      </c>
      <c r="E11" s="82">
        <v>1</v>
      </c>
      <c r="F11" s="90">
        <f t="shared" si="0"/>
        <v>2.8000000000000003</v>
      </c>
      <c r="G11" s="90"/>
      <c r="H11" s="90"/>
      <c r="I11" s="79"/>
      <c r="J11" s="79"/>
      <c r="K11" s="79"/>
      <c r="L11" s="79"/>
    </row>
    <row r="12" spans="1:12" s="75" customFormat="1" ht="15" customHeight="1">
      <c r="A12" s="79"/>
      <c r="B12" s="79"/>
      <c r="C12" s="82">
        <v>0</v>
      </c>
      <c r="D12" s="82">
        <v>3</v>
      </c>
      <c r="E12" s="82">
        <v>1</v>
      </c>
      <c r="F12" s="90">
        <f t="shared" si="0"/>
        <v>0</v>
      </c>
      <c r="G12" s="83"/>
      <c r="H12" s="83"/>
      <c r="I12" s="79"/>
      <c r="J12" s="79"/>
      <c r="K12" s="79"/>
      <c r="L12" s="79"/>
    </row>
    <row r="13" spans="1:12" s="75" customFormat="1" ht="15" customHeight="1">
      <c r="A13" s="79"/>
      <c r="B13" s="79"/>
      <c r="C13" s="82">
        <v>0</v>
      </c>
      <c r="D13" s="82">
        <v>3</v>
      </c>
      <c r="E13" s="82">
        <v>1</v>
      </c>
      <c r="F13" s="90">
        <f t="shared" si="0"/>
        <v>0</v>
      </c>
      <c r="G13" s="83"/>
      <c r="H13" s="83"/>
      <c r="I13" s="79"/>
      <c r="J13" s="79"/>
      <c r="K13" s="79"/>
      <c r="L13" s="79"/>
    </row>
    <row r="14" spans="1:12" s="75" customFormat="1" ht="15" customHeight="1">
      <c r="A14" s="79"/>
      <c r="B14" s="79"/>
      <c r="C14" s="82">
        <v>0</v>
      </c>
      <c r="D14" s="82">
        <v>3</v>
      </c>
      <c r="E14" s="82">
        <v>1</v>
      </c>
      <c r="F14" s="90">
        <f t="shared" si="0"/>
        <v>0</v>
      </c>
      <c r="G14" s="83"/>
      <c r="H14" s="83"/>
      <c r="I14" s="79"/>
      <c r="J14" s="79"/>
      <c r="K14" s="79"/>
      <c r="L14" s="79"/>
    </row>
    <row r="15" spans="1:12" s="75" customFormat="1" ht="11.25">
      <c r="A15" s="79"/>
      <c r="B15" s="79"/>
      <c r="C15" s="82">
        <v>0</v>
      </c>
      <c r="D15" s="82">
        <v>3</v>
      </c>
      <c r="E15" s="82">
        <v>1</v>
      </c>
      <c r="F15" s="90">
        <f t="shared" si="0"/>
        <v>0</v>
      </c>
      <c r="G15" s="83"/>
      <c r="H15" s="83"/>
      <c r="I15" s="79"/>
      <c r="J15" s="79"/>
      <c r="K15" s="79"/>
      <c r="L15" s="79"/>
    </row>
    <row r="16" spans="1:12" s="75" customFormat="1" ht="11.25">
      <c r="A16" s="79"/>
      <c r="B16" s="79"/>
      <c r="C16" s="82">
        <v>0</v>
      </c>
      <c r="D16" s="82">
        <v>3</v>
      </c>
      <c r="E16" s="82">
        <v>1</v>
      </c>
      <c r="F16" s="90">
        <f t="shared" si="0"/>
        <v>0</v>
      </c>
      <c r="G16" s="83"/>
      <c r="H16" s="83"/>
      <c r="I16" s="79"/>
      <c r="J16" s="79"/>
      <c r="K16" s="79"/>
      <c r="L16" s="79"/>
    </row>
    <row r="17" spans="1:12" s="75" customFormat="1" ht="15.95" customHeight="1">
      <c r="A17" s="79"/>
      <c r="B17" s="79"/>
      <c r="C17" s="82">
        <v>0</v>
      </c>
      <c r="D17" s="82">
        <v>3</v>
      </c>
      <c r="E17" s="82">
        <v>1</v>
      </c>
      <c r="F17" s="90">
        <f t="shared" si="0"/>
        <v>0</v>
      </c>
      <c r="G17" s="83"/>
      <c r="H17" s="83"/>
      <c r="I17" s="79"/>
      <c r="J17" s="79"/>
      <c r="K17" s="79"/>
      <c r="L17" s="79"/>
    </row>
    <row r="18" spans="1:12" ht="51" customHeight="1">
      <c r="A18" s="68" t="s">
        <v>161</v>
      </c>
      <c r="B18" s="550" t="s">
        <v>159</v>
      </c>
      <c r="C18" s="550"/>
      <c r="D18" s="550"/>
      <c r="E18" s="550"/>
      <c r="F18" s="23">
        <v>0.2</v>
      </c>
      <c r="G18" s="23">
        <f>SUM(F20:F27)</f>
        <v>8.4</v>
      </c>
      <c r="H18" s="23">
        <f>SUM(F20:F27)</f>
        <v>8.4</v>
      </c>
      <c r="I18" s="6"/>
      <c r="J18" s="6"/>
      <c r="K18" s="6"/>
      <c r="L18" s="6"/>
    </row>
    <row r="19" spans="1:12" ht="31.5">
      <c r="A19" s="68"/>
      <c r="B19" s="137" t="s">
        <v>603</v>
      </c>
      <c r="C19" s="138" t="s">
        <v>604</v>
      </c>
      <c r="D19" s="138" t="s">
        <v>606</v>
      </c>
      <c r="E19" s="138" t="s">
        <v>607</v>
      </c>
      <c r="F19" s="139" t="s">
        <v>605</v>
      </c>
      <c r="G19" s="23"/>
      <c r="H19" s="23"/>
      <c r="I19" s="6"/>
      <c r="J19" s="6"/>
      <c r="K19" s="6"/>
      <c r="L19" s="6"/>
    </row>
    <row r="20" spans="1:12" s="75" customFormat="1" ht="11.25">
      <c r="A20" s="89"/>
      <c r="B20" s="89" t="s">
        <v>1006</v>
      </c>
      <c r="C20" s="82">
        <v>1</v>
      </c>
      <c r="D20" s="82">
        <v>3</v>
      </c>
      <c r="E20" s="82">
        <v>1</v>
      </c>
      <c r="F20" s="90">
        <f>14*C20*D20*0.2*E20</f>
        <v>8.4</v>
      </c>
      <c r="G20" s="90"/>
      <c r="H20" s="90"/>
      <c r="I20" s="79"/>
      <c r="J20" s="79"/>
      <c r="K20" s="79"/>
      <c r="L20" s="79"/>
    </row>
    <row r="21" spans="1:12" s="75" customFormat="1" ht="11.25">
      <c r="A21" s="79"/>
      <c r="C21" s="82">
        <v>0</v>
      </c>
      <c r="D21" s="82">
        <v>3</v>
      </c>
      <c r="E21" s="82">
        <v>1</v>
      </c>
      <c r="F21" s="90">
        <f t="shared" ref="F21:F27" si="1">14*C21*D21*0.2*E21</f>
        <v>0</v>
      </c>
      <c r="G21" s="83"/>
      <c r="H21" s="83"/>
      <c r="I21" s="79"/>
      <c r="J21" s="79"/>
      <c r="K21" s="79"/>
      <c r="L21" s="79"/>
    </row>
    <row r="22" spans="1:12" s="75" customFormat="1" ht="11.25">
      <c r="A22" s="79"/>
      <c r="B22" s="79"/>
      <c r="C22" s="82">
        <v>0</v>
      </c>
      <c r="D22" s="82">
        <v>3</v>
      </c>
      <c r="E22" s="82">
        <v>1</v>
      </c>
      <c r="F22" s="90">
        <f t="shared" si="1"/>
        <v>0</v>
      </c>
      <c r="G22" s="83"/>
      <c r="H22" s="83"/>
      <c r="I22" s="79"/>
      <c r="J22" s="79"/>
      <c r="K22" s="79"/>
      <c r="L22" s="79"/>
    </row>
    <row r="23" spans="1:12" s="75" customFormat="1" ht="11.25">
      <c r="A23" s="79"/>
      <c r="B23" s="79"/>
      <c r="C23" s="82">
        <v>0</v>
      </c>
      <c r="D23" s="82">
        <v>3</v>
      </c>
      <c r="E23" s="82">
        <v>1</v>
      </c>
      <c r="F23" s="90">
        <f t="shared" si="1"/>
        <v>0</v>
      </c>
      <c r="G23" s="83"/>
      <c r="H23" s="83"/>
      <c r="I23" s="79"/>
      <c r="J23" s="79"/>
      <c r="K23" s="79"/>
      <c r="L23" s="79"/>
    </row>
    <row r="24" spans="1:12" s="75" customFormat="1" ht="11.25">
      <c r="A24" s="79"/>
      <c r="B24" s="79"/>
      <c r="C24" s="82">
        <v>0</v>
      </c>
      <c r="D24" s="82">
        <v>3</v>
      </c>
      <c r="E24" s="82">
        <v>1</v>
      </c>
      <c r="F24" s="90">
        <f t="shared" si="1"/>
        <v>0</v>
      </c>
      <c r="G24" s="83"/>
      <c r="H24" s="83"/>
      <c r="I24" s="79"/>
      <c r="J24" s="79"/>
      <c r="K24" s="79"/>
      <c r="L24" s="79"/>
    </row>
    <row r="25" spans="1:12" s="75" customFormat="1" ht="11.25">
      <c r="A25" s="79"/>
      <c r="B25" s="79"/>
      <c r="C25" s="82">
        <v>0</v>
      </c>
      <c r="D25" s="82">
        <v>3</v>
      </c>
      <c r="E25" s="82">
        <v>1</v>
      </c>
      <c r="F25" s="90">
        <f t="shared" si="1"/>
        <v>0</v>
      </c>
      <c r="G25" s="83"/>
      <c r="H25" s="83"/>
      <c r="I25" s="79"/>
      <c r="J25" s="79"/>
      <c r="K25" s="79"/>
      <c r="L25" s="79"/>
    </row>
    <row r="26" spans="1:12" s="75" customFormat="1" ht="11.25">
      <c r="A26" s="79"/>
      <c r="B26" s="79"/>
      <c r="C26" s="82">
        <v>0</v>
      </c>
      <c r="D26" s="82">
        <v>3</v>
      </c>
      <c r="E26" s="82">
        <v>1</v>
      </c>
      <c r="F26" s="90">
        <f t="shared" si="1"/>
        <v>0</v>
      </c>
      <c r="G26" s="83"/>
      <c r="H26" s="83"/>
      <c r="I26" s="79"/>
      <c r="J26" s="79"/>
      <c r="K26" s="79"/>
      <c r="L26" s="79"/>
    </row>
    <row r="27" spans="1:12" s="75" customFormat="1" ht="11.25">
      <c r="A27" s="79"/>
      <c r="B27" s="79"/>
      <c r="C27" s="82">
        <v>0</v>
      </c>
      <c r="D27" s="82">
        <v>3</v>
      </c>
      <c r="E27" s="82">
        <v>1</v>
      </c>
      <c r="F27" s="90">
        <f t="shared" si="1"/>
        <v>0</v>
      </c>
      <c r="G27" s="83"/>
      <c r="H27" s="83"/>
      <c r="I27" s="79"/>
      <c r="J27" s="79"/>
      <c r="K27" s="79"/>
      <c r="L27" s="79"/>
    </row>
    <row r="28" spans="1:12" ht="51" customHeight="1">
      <c r="A28" s="68" t="s">
        <v>163</v>
      </c>
      <c r="B28" s="550" t="s">
        <v>162</v>
      </c>
      <c r="C28" s="550"/>
      <c r="D28" s="550"/>
      <c r="E28" s="550"/>
      <c r="F28" s="23">
        <v>0.3</v>
      </c>
      <c r="G28" s="23">
        <f>SUM(E30:E33)</f>
        <v>0</v>
      </c>
      <c r="H28" s="23">
        <f>SUM(F30:F33)</f>
        <v>0</v>
      </c>
      <c r="I28" s="6"/>
      <c r="J28" s="6"/>
      <c r="K28" s="6"/>
      <c r="L28" s="6"/>
    </row>
    <row r="29" spans="1:12" ht="31.5">
      <c r="A29" s="68"/>
      <c r="B29" s="137" t="s">
        <v>603</v>
      </c>
      <c r="C29" s="138" t="s">
        <v>604</v>
      </c>
      <c r="D29" s="138" t="s">
        <v>606</v>
      </c>
      <c r="E29" s="138" t="s">
        <v>607</v>
      </c>
      <c r="F29" s="139" t="s">
        <v>605</v>
      </c>
      <c r="G29" s="23"/>
      <c r="H29" s="23"/>
      <c r="I29" s="6"/>
      <c r="J29" s="6"/>
      <c r="K29" s="6"/>
      <c r="L29" s="6"/>
    </row>
    <row r="30" spans="1:12" s="75" customFormat="1" ht="11.25">
      <c r="A30" s="79"/>
      <c r="B30" s="79"/>
      <c r="C30" s="130"/>
      <c r="D30" s="130"/>
      <c r="E30" s="130"/>
      <c r="F30" s="90">
        <f>14*C30*D30*0.3*E30</f>
        <v>0</v>
      </c>
      <c r="G30" s="83"/>
      <c r="H30" s="83"/>
      <c r="I30" s="79"/>
      <c r="J30" s="79"/>
      <c r="K30" s="79"/>
      <c r="L30" s="79"/>
    </row>
    <row r="31" spans="1:12" s="75" customFormat="1" ht="11.25">
      <c r="A31" s="79"/>
      <c r="B31" s="79"/>
      <c r="C31" s="130"/>
      <c r="D31" s="130"/>
      <c r="E31" s="130"/>
      <c r="F31" s="90">
        <f t="shared" ref="F31:F33" si="2">14*C31*D31*0.3*E31</f>
        <v>0</v>
      </c>
      <c r="G31" s="83"/>
      <c r="H31" s="83"/>
      <c r="I31" s="79"/>
      <c r="J31" s="79"/>
      <c r="K31" s="79"/>
      <c r="L31" s="79"/>
    </row>
    <row r="32" spans="1:12" s="75" customFormat="1" ht="11.25">
      <c r="A32" s="79"/>
      <c r="B32" s="79"/>
      <c r="C32" s="130"/>
      <c r="D32" s="130"/>
      <c r="E32" s="130"/>
      <c r="F32" s="90">
        <f t="shared" si="2"/>
        <v>0</v>
      </c>
      <c r="G32" s="83"/>
      <c r="H32" s="83"/>
      <c r="I32" s="79"/>
      <c r="J32" s="79"/>
      <c r="K32" s="79"/>
      <c r="L32" s="79"/>
    </row>
    <row r="33" spans="1:12" s="75" customFormat="1" ht="11.25">
      <c r="A33" s="79"/>
      <c r="B33" s="79"/>
      <c r="C33" s="130"/>
      <c r="D33" s="130"/>
      <c r="E33" s="130"/>
      <c r="F33" s="90">
        <f t="shared" si="2"/>
        <v>0</v>
      </c>
      <c r="G33" s="83"/>
      <c r="H33" s="83"/>
      <c r="I33" s="79"/>
      <c r="J33" s="79"/>
      <c r="K33" s="79"/>
      <c r="L33" s="79"/>
    </row>
    <row r="34" spans="1:12" ht="51" customHeight="1">
      <c r="A34" s="68" t="s">
        <v>165</v>
      </c>
      <c r="B34" s="550" t="s">
        <v>164</v>
      </c>
      <c r="C34" s="550"/>
      <c r="D34" s="550"/>
      <c r="E34" s="550"/>
      <c r="F34" s="23">
        <v>0.2</v>
      </c>
      <c r="G34" s="23">
        <f>SUM(E35:E38)</f>
        <v>0</v>
      </c>
      <c r="H34" s="23">
        <f>SUM(F35:F38)</f>
        <v>0</v>
      </c>
      <c r="I34" s="6"/>
      <c r="J34" s="6"/>
      <c r="K34" s="6"/>
      <c r="L34" s="6"/>
    </row>
    <row r="35" spans="1:12" s="43" customFormat="1" ht="31.5">
      <c r="A35" s="65"/>
      <c r="B35" s="137" t="s">
        <v>603</v>
      </c>
      <c r="C35" s="138" t="s">
        <v>604</v>
      </c>
      <c r="D35" s="138" t="s">
        <v>606</v>
      </c>
      <c r="E35" s="138" t="s">
        <v>607</v>
      </c>
      <c r="F35" s="139" t="s">
        <v>605</v>
      </c>
      <c r="G35" s="91"/>
      <c r="H35" s="91"/>
      <c r="I35" s="65"/>
      <c r="J35" s="65"/>
      <c r="K35" s="65"/>
      <c r="L35" s="65"/>
    </row>
    <row r="36" spans="1:12" s="43" customFormat="1" ht="11.25">
      <c r="A36" s="65"/>
      <c r="B36" s="79"/>
      <c r="C36" s="130"/>
      <c r="D36" s="130"/>
      <c r="E36" s="130"/>
      <c r="F36" s="90">
        <f>14*C36*D36*0.3*E36</f>
        <v>0</v>
      </c>
      <c r="G36" s="91"/>
      <c r="H36" s="91"/>
      <c r="I36" s="65"/>
      <c r="J36" s="65"/>
      <c r="K36" s="65"/>
      <c r="L36" s="65"/>
    </row>
    <row r="37" spans="1:12" s="43" customFormat="1" ht="11.25">
      <c r="A37" s="65"/>
      <c r="B37" s="79"/>
      <c r="C37" s="130"/>
      <c r="D37" s="130"/>
      <c r="E37" s="130"/>
      <c r="F37" s="90">
        <f t="shared" ref="F37:F38" si="3">14*C37*D37*0.3*E37</f>
        <v>0</v>
      </c>
      <c r="G37" s="91"/>
      <c r="H37" s="91"/>
      <c r="I37" s="65"/>
      <c r="J37" s="65"/>
      <c r="K37" s="65"/>
      <c r="L37" s="65"/>
    </row>
    <row r="38" spans="1:12" s="43" customFormat="1" ht="11.25">
      <c r="A38" s="65"/>
      <c r="B38" s="79"/>
      <c r="C38" s="130"/>
      <c r="D38" s="130"/>
      <c r="E38" s="130"/>
      <c r="F38" s="90">
        <f t="shared" si="3"/>
        <v>0</v>
      </c>
      <c r="G38" s="91"/>
      <c r="H38" s="91"/>
      <c r="I38" s="65"/>
      <c r="J38" s="65"/>
      <c r="K38" s="65"/>
      <c r="L38" s="65"/>
    </row>
    <row r="39" spans="1:12" ht="18">
      <c r="A39" s="173" t="s">
        <v>166</v>
      </c>
      <c r="B39" s="551" t="s">
        <v>204</v>
      </c>
      <c r="C39" s="551"/>
      <c r="D39" s="551"/>
      <c r="E39" s="551"/>
      <c r="F39" s="164"/>
      <c r="G39" s="164"/>
      <c r="H39" s="34"/>
      <c r="I39" s="6"/>
      <c r="J39" s="6"/>
    </row>
    <row r="40" spans="1:12">
      <c r="A40" s="56" t="s">
        <v>168</v>
      </c>
      <c r="B40" s="540" t="s">
        <v>169</v>
      </c>
      <c r="C40" s="540"/>
      <c r="D40" s="540"/>
      <c r="E40" s="540"/>
      <c r="F40" s="28">
        <v>5</v>
      </c>
      <c r="G40" s="28">
        <f>SUM(E41:E44)</f>
        <v>0</v>
      </c>
      <c r="H40" s="28">
        <f>SUM(F41:F44)</f>
        <v>0</v>
      </c>
      <c r="I40" s="6"/>
      <c r="J40" s="6"/>
    </row>
    <row r="41" spans="1:12">
      <c r="A41" s="11"/>
      <c r="B41" s="12"/>
      <c r="C41" s="131"/>
      <c r="D41" s="131"/>
      <c r="E41" s="131"/>
      <c r="F41" s="92">
        <v>0</v>
      </c>
      <c r="G41" s="45"/>
      <c r="H41" s="45"/>
      <c r="I41" s="12"/>
      <c r="J41" s="12"/>
    </row>
    <row r="42" spans="1:12">
      <c r="A42" s="11"/>
      <c r="B42" s="12"/>
      <c r="C42" s="131"/>
      <c r="D42" s="131"/>
      <c r="E42" s="131"/>
      <c r="F42" s="92">
        <v>0</v>
      </c>
      <c r="G42" s="45"/>
      <c r="H42" s="45"/>
      <c r="I42" s="12"/>
      <c r="J42" s="12"/>
    </row>
    <row r="43" spans="1:12">
      <c r="A43" s="11"/>
      <c r="B43" s="12"/>
      <c r="C43" s="131"/>
      <c r="D43" s="131"/>
      <c r="E43" s="131"/>
      <c r="F43" s="92">
        <v>0</v>
      </c>
      <c r="G43" s="45"/>
      <c r="H43" s="45"/>
      <c r="I43" s="12"/>
      <c r="J43" s="12"/>
    </row>
    <row r="44" spans="1:12">
      <c r="A44" s="11"/>
      <c r="B44" s="12"/>
      <c r="C44" s="131"/>
      <c r="D44" s="131"/>
      <c r="E44" s="131"/>
      <c r="F44" s="92">
        <v>0</v>
      </c>
      <c r="G44" s="45"/>
      <c r="H44" s="45"/>
      <c r="I44" s="12"/>
      <c r="J44" s="12"/>
    </row>
    <row r="45" spans="1:12" ht="33.950000000000003" customHeight="1">
      <c r="A45" s="56" t="s">
        <v>161</v>
      </c>
      <c r="B45" s="540" t="s">
        <v>170</v>
      </c>
      <c r="C45" s="540"/>
      <c r="D45" s="540"/>
      <c r="E45" s="540"/>
      <c r="F45" s="28">
        <v>10</v>
      </c>
      <c r="G45" s="28">
        <f>SUM(E46:E49)</f>
        <v>0</v>
      </c>
      <c r="H45" s="28">
        <f>SUM(F46:F49)</f>
        <v>0</v>
      </c>
      <c r="I45" s="6"/>
      <c r="J45" s="6"/>
    </row>
    <row r="46" spans="1:12" s="38" customFormat="1">
      <c r="A46" s="46"/>
      <c r="B46" s="46"/>
      <c r="C46" s="132"/>
      <c r="D46" s="132"/>
      <c r="E46" s="132"/>
      <c r="F46" s="48">
        <v>0</v>
      </c>
      <c r="G46" s="48"/>
      <c r="H46" s="48"/>
      <c r="I46" s="46"/>
      <c r="J46" s="46"/>
    </row>
    <row r="47" spans="1:12" s="38" customFormat="1">
      <c r="A47" s="46"/>
      <c r="B47" s="46"/>
      <c r="C47" s="132"/>
      <c r="D47" s="132"/>
      <c r="E47" s="132"/>
      <c r="F47" s="48">
        <v>0</v>
      </c>
      <c r="G47" s="48"/>
      <c r="H47" s="48"/>
      <c r="I47" s="46"/>
      <c r="J47" s="46"/>
    </row>
    <row r="48" spans="1:12" s="38" customFormat="1">
      <c r="A48" s="46"/>
      <c r="B48" s="46"/>
      <c r="C48" s="132"/>
      <c r="D48" s="132"/>
      <c r="E48" s="132"/>
      <c r="F48" s="48">
        <v>0</v>
      </c>
      <c r="G48" s="48"/>
      <c r="H48" s="48"/>
      <c r="I48" s="46"/>
      <c r="J48" s="46"/>
    </row>
    <row r="49" spans="1:10" s="38" customFormat="1">
      <c r="A49" s="46"/>
      <c r="B49" s="46"/>
      <c r="C49" s="132"/>
      <c r="D49" s="132"/>
      <c r="E49" s="132"/>
      <c r="F49" s="48">
        <v>0</v>
      </c>
      <c r="G49" s="48"/>
      <c r="H49" s="48"/>
      <c r="I49" s="46"/>
      <c r="J49" s="46"/>
    </row>
    <row r="50" spans="1:10">
      <c r="A50" s="58" t="s">
        <v>171</v>
      </c>
      <c r="B50" s="540" t="s">
        <v>154</v>
      </c>
      <c r="C50" s="540"/>
      <c r="D50" s="540"/>
      <c r="E50" s="540"/>
      <c r="F50" s="28">
        <v>3</v>
      </c>
      <c r="G50" s="28">
        <f>SUM(E51:E54)</f>
        <v>0</v>
      </c>
      <c r="H50" s="28">
        <f>SUM(F51:F54)</f>
        <v>0</v>
      </c>
      <c r="I50" s="6"/>
      <c r="J50" s="6"/>
    </row>
    <row r="51" spans="1:10" s="38" customFormat="1">
      <c r="A51" s="52"/>
      <c r="B51" s="46"/>
      <c r="C51" s="132"/>
      <c r="D51" s="132"/>
      <c r="E51" s="132"/>
      <c r="F51" s="48"/>
      <c r="G51" s="53"/>
      <c r="H51" s="53"/>
      <c r="I51" s="52"/>
      <c r="J51" s="52"/>
    </row>
    <row r="52" spans="1:10" s="38" customFormat="1">
      <c r="A52" s="52"/>
      <c r="B52" s="46"/>
      <c r="C52" s="132"/>
      <c r="D52" s="132"/>
      <c r="E52" s="132"/>
      <c r="F52" s="48"/>
      <c r="G52" s="53"/>
      <c r="H52" s="53"/>
      <c r="I52" s="52"/>
      <c r="J52" s="52"/>
    </row>
    <row r="53" spans="1:10" s="38" customFormat="1">
      <c r="A53" s="46"/>
      <c r="B53" s="46"/>
      <c r="C53" s="132"/>
      <c r="D53" s="132"/>
      <c r="E53" s="132"/>
      <c r="F53" s="48"/>
      <c r="G53" s="48"/>
      <c r="H53" s="48"/>
      <c r="I53" s="46"/>
      <c r="J53" s="46"/>
    </row>
    <row r="54" spans="1:10" s="38" customFormat="1">
      <c r="A54" s="46"/>
      <c r="B54" s="46"/>
      <c r="C54" s="132"/>
      <c r="D54" s="132"/>
      <c r="E54" s="132"/>
      <c r="F54" s="48"/>
      <c r="G54" s="48"/>
      <c r="H54" s="48"/>
      <c r="I54" s="46"/>
      <c r="J54" s="46"/>
    </row>
    <row r="55" spans="1:10" ht="17.100000000000001" customHeight="1">
      <c r="A55" s="59" t="s">
        <v>172</v>
      </c>
      <c r="B55" s="540" t="s">
        <v>173</v>
      </c>
      <c r="C55" s="540"/>
      <c r="D55" s="540"/>
      <c r="E55" s="540"/>
      <c r="F55" s="28">
        <v>5</v>
      </c>
      <c r="G55" s="28">
        <f>SUM(E56:E59)</f>
        <v>0</v>
      </c>
      <c r="H55" s="28">
        <f>SUM(F56:F59)</f>
        <v>0</v>
      </c>
      <c r="I55" s="6"/>
      <c r="J55" s="6"/>
    </row>
    <row r="56" spans="1:10" s="38" customFormat="1">
      <c r="A56" s="46"/>
      <c r="B56" s="46"/>
      <c r="C56" s="132"/>
      <c r="D56" s="132"/>
      <c r="E56" s="132"/>
      <c r="F56" s="48">
        <v>0</v>
      </c>
      <c r="G56" s="48"/>
      <c r="H56" s="48"/>
      <c r="I56" s="46"/>
      <c r="J56" s="46"/>
    </row>
    <row r="57" spans="1:10" s="38" customFormat="1">
      <c r="A57" s="46"/>
      <c r="B57" s="46"/>
      <c r="C57" s="132"/>
      <c r="D57" s="132"/>
      <c r="E57" s="132"/>
      <c r="F57" s="48">
        <v>0</v>
      </c>
      <c r="G57" s="48"/>
      <c r="H57" s="48"/>
      <c r="I57" s="46"/>
      <c r="J57" s="46"/>
    </row>
    <row r="58" spans="1:10" s="38" customFormat="1">
      <c r="A58" s="46"/>
      <c r="B58" s="46"/>
      <c r="C58" s="132"/>
      <c r="D58" s="132"/>
      <c r="E58" s="132"/>
      <c r="F58" s="48">
        <v>0</v>
      </c>
      <c r="G58" s="48"/>
      <c r="H58" s="48"/>
      <c r="I58" s="46"/>
      <c r="J58" s="46"/>
    </row>
    <row r="59" spans="1:10" s="38" customFormat="1">
      <c r="A59" s="46"/>
      <c r="B59" s="46"/>
      <c r="C59" s="132"/>
      <c r="D59" s="132"/>
      <c r="E59" s="132"/>
      <c r="F59" s="48">
        <v>0</v>
      </c>
      <c r="G59" s="48"/>
      <c r="H59" s="48"/>
      <c r="I59" s="46"/>
      <c r="J59" s="46"/>
    </row>
    <row r="60" spans="1:10" ht="33.950000000000003" customHeight="1">
      <c r="A60" s="30" t="s">
        <v>130</v>
      </c>
      <c r="B60" s="540" t="s">
        <v>174</v>
      </c>
      <c r="C60" s="540"/>
      <c r="D60" s="540"/>
      <c r="E60" s="540"/>
      <c r="F60" s="93">
        <v>3</v>
      </c>
      <c r="G60" s="28">
        <f>SUM(E61:E64)</f>
        <v>0</v>
      </c>
      <c r="H60" s="28">
        <f>SUM(F61:F64)</f>
        <v>0</v>
      </c>
      <c r="I60" s="6"/>
      <c r="J60" s="6"/>
    </row>
    <row r="61" spans="1:10" s="38" customFormat="1">
      <c r="A61" s="60"/>
      <c r="B61" s="46"/>
      <c r="C61" s="132"/>
      <c r="D61" s="132"/>
      <c r="E61" s="132"/>
      <c r="F61" s="48">
        <v>0</v>
      </c>
      <c r="G61" s="48"/>
      <c r="H61" s="48"/>
      <c r="I61" s="46"/>
      <c r="J61" s="46"/>
    </row>
    <row r="62" spans="1:10" s="38" customFormat="1">
      <c r="A62" s="60"/>
      <c r="B62" s="46"/>
      <c r="C62" s="132"/>
      <c r="D62" s="132"/>
      <c r="E62" s="132"/>
      <c r="F62" s="48">
        <v>0</v>
      </c>
      <c r="G62" s="48"/>
      <c r="H62" s="48"/>
      <c r="I62" s="46"/>
      <c r="J62" s="46"/>
    </row>
    <row r="63" spans="1:10" s="38" customFormat="1">
      <c r="A63" s="60"/>
      <c r="B63" s="46"/>
      <c r="C63" s="132"/>
      <c r="D63" s="132"/>
      <c r="E63" s="132"/>
      <c r="F63" s="48">
        <v>0</v>
      </c>
      <c r="G63" s="48"/>
      <c r="H63" s="48"/>
      <c r="I63" s="46"/>
      <c r="J63" s="46"/>
    </row>
    <row r="64" spans="1:10" s="38" customFormat="1">
      <c r="A64" s="60"/>
      <c r="B64" s="46"/>
      <c r="C64" s="132"/>
      <c r="D64" s="132"/>
      <c r="E64" s="132"/>
      <c r="F64" s="48">
        <v>0</v>
      </c>
      <c r="G64" s="48"/>
      <c r="H64" s="48"/>
      <c r="I64" s="46"/>
      <c r="J64" s="46"/>
    </row>
    <row r="65" spans="1:10" ht="17.100000000000001" customHeight="1">
      <c r="A65" s="30" t="s">
        <v>132</v>
      </c>
      <c r="B65" s="540" t="s">
        <v>155</v>
      </c>
      <c r="C65" s="540"/>
      <c r="D65" s="540"/>
      <c r="E65" s="540"/>
      <c r="F65" s="93">
        <v>5</v>
      </c>
      <c r="G65" s="28">
        <f>SUM(F67:F69)</f>
        <v>50</v>
      </c>
      <c r="H65" s="28">
        <f>SUM(F66:F69)</f>
        <v>50</v>
      </c>
      <c r="I65" s="6"/>
      <c r="J65" s="6"/>
    </row>
    <row r="66" spans="1:10">
      <c r="A66" s="14"/>
      <c r="B66" s="12" t="s">
        <v>750</v>
      </c>
      <c r="C66" s="131"/>
      <c r="D66" s="131"/>
      <c r="E66" s="131" t="s">
        <v>754</v>
      </c>
      <c r="F66" s="92"/>
      <c r="G66" s="45"/>
      <c r="H66" s="45"/>
      <c r="I66" s="12"/>
      <c r="J66" s="12"/>
    </row>
    <row r="67" spans="1:10">
      <c r="A67" s="14"/>
      <c r="B67" s="12" t="s">
        <v>980</v>
      </c>
      <c r="C67" s="131"/>
      <c r="D67" s="131"/>
      <c r="E67" s="131">
        <v>10</v>
      </c>
      <c r="F67" s="92">
        <f>E67*5</f>
        <v>50</v>
      </c>
      <c r="G67" s="45"/>
      <c r="H67" s="45"/>
      <c r="I67" s="12"/>
      <c r="J67" s="12"/>
    </row>
    <row r="68" spans="1:10">
      <c r="A68" s="14"/>
      <c r="B68" s="12"/>
      <c r="C68" s="131"/>
      <c r="D68" s="131"/>
      <c r="E68" s="131"/>
      <c r="F68" s="92">
        <v>0</v>
      </c>
      <c r="G68" s="45"/>
      <c r="H68" s="45"/>
      <c r="I68" s="12"/>
      <c r="J68" s="12"/>
    </row>
    <row r="69" spans="1:10">
      <c r="A69" s="14"/>
      <c r="B69" s="12"/>
      <c r="C69" s="131"/>
      <c r="D69" s="131"/>
      <c r="E69" s="131"/>
      <c r="F69" s="92">
        <v>0</v>
      </c>
      <c r="G69" s="45"/>
      <c r="H69" s="45"/>
      <c r="I69" s="12"/>
      <c r="J69" s="12"/>
    </row>
    <row r="70" spans="1:10" ht="18">
      <c r="A70" s="163" t="s">
        <v>175</v>
      </c>
      <c r="B70" s="174" t="s">
        <v>205</v>
      </c>
      <c r="C70" s="175"/>
      <c r="D70" s="175"/>
      <c r="E70" s="175"/>
      <c r="F70" s="164"/>
      <c r="G70" s="164"/>
      <c r="H70" s="164"/>
      <c r="I70" s="6"/>
      <c r="J70" s="6"/>
    </row>
    <row r="71" spans="1:10">
      <c r="A71" s="32"/>
      <c r="B71" s="24"/>
      <c r="C71" s="31"/>
      <c r="D71" s="31"/>
      <c r="E71" s="31"/>
      <c r="F71" s="28"/>
      <c r="G71" s="28"/>
      <c r="H71" s="28"/>
      <c r="I71" s="6"/>
      <c r="J71" s="6"/>
    </row>
    <row r="72" spans="1:10" ht="33.950000000000003" customHeight="1">
      <c r="A72" s="57" t="s">
        <v>176</v>
      </c>
      <c r="B72" s="540" t="s">
        <v>167</v>
      </c>
      <c r="C72" s="540"/>
      <c r="D72" s="540"/>
      <c r="E72" s="540"/>
      <c r="F72" s="28">
        <v>40</v>
      </c>
      <c r="G72" s="28">
        <f>SUM(E73:E76)</f>
        <v>0</v>
      </c>
      <c r="H72" s="28">
        <f>SUM(F73:F76)</f>
        <v>0</v>
      </c>
      <c r="I72" s="6"/>
      <c r="J72" s="6"/>
    </row>
    <row r="73" spans="1:10" s="38" customFormat="1">
      <c r="A73" s="60"/>
      <c r="B73" s="46"/>
      <c r="C73" s="132"/>
      <c r="D73" s="132"/>
      <c r="E73" s="132"/>
      <c r="F73" s="48">
        <v>0</v>
      </c>
      <c r="G73" s="48"/>
      <c r="H73" s="48"/>
      <c r="I73" s="46"/>
      <c r="J73" s="46"/>
    </row>
    <row r="74" spans="1:10" s="38" customFormat="1">
      <c r="A74" s="60"/>
      <c r="B74" s="46"/>
      <c r="C74" s="132"/>
      <c r="D74" s="132"/>
      <c r="E74" s="132"/>
      <c r="F74" s="48">
        <v>0</v>
      </c>
      <c r="G74" s="48"/>
      <c r="H74" s="48"/>
      <c r="I74" s="46"/>
      <c r="J74" s="46"/>
    </row>
    <row r="75" spans="1:10" s="38" customFormat="1">
      <c r="A75" s="60"/>
      <c r="B75" s="46"/>
      <c r="C75" s="132"/>
      <c r="D75" s="132"/>
      <c r="E75" s="132"/>
      <c r="F75" s="48">
        <v>0</v>
      </c>
      <c r="G75" s="48"/>
      <c r="H75" s="48"/>
      <c r="I75" s="46"/>
      <c r="J75" s="46"/>
    </row>
    <row r="76" spans="1:10" s="38" customFormat="1">
      <c r="A76" s="60"/>
      <c r="B76" s="46"/>
      <c r="C76" s="132"/>
      <c r="D76" s="132"/>
      <c r="E76" s="132"/>
      <c r="F76" s="48">
        <v>0</v>
      </c>
      <c r="G76" s="48"/>
      <c r="H76" s="48"/>
      <c r="I76" s="46"/>
      <c r="J76" s="46"/>
    </row>
    <row r="77" spans="1:10" ht="33.950000000000003" customHeight="1">
      <c r="A77" s="57" t="s">
        <v>177</v>
      </c>
      <c r="B77" s="540" t="s">
        <v>188</v>
      </c>
      <c r="C77" s="540"/>
      <c r="D77" s="540"/>
      <c r="E77" s="540"/>
      <c r="F77" s="28">
        <v>6</v>
      </c>
      <c r="G77" s="28">
        <f>SUM(E78:E81)</f>
        <v>0</v>
      </c>
      <c r="H77" s="28">
        <f>SUM(F78:F81)</f>
        <v>0</v>
      </c>
      <c r="I77" s="6"/>
      <c r="J77" s="6"/>
    </row>
    <row r="78" spans="1:10" s="38" customFormat="1">
      <c r="A78" s="60"/>
      <c r="B78" s="46"/>
      <c r="C78" s="132"/>
      <c r="D78" s="132"/>
      <c r="E78" s="132"/>
      <c r="F78" s="48">
        <v>0</v>
      </c>
      <c r="G78" s="48"/>
      <c r="H78" s="48"/>
      <c r="I78" s="46"/>
      <c r="J78" s="46"/>
    </row>
    <row r="79" spans="1:10" s="38" customFormat="1">
      <c r="A79" s="60"/>
      <c r="B79" s="46"/>
      <c r="C79" s="132"/>
      <c r="D79" s="132"/>
      <c r="E79" s="132"/>
      <c r="F79" s="48">
        <v>0</v>
      </c>
      <c r="G79" s="48"/>
      <c r="H79" s="48"/>
      <c r="I79" s="46"/>
      <c r="J79" s="46"/>
    </row>
    <row r="80" spans="1:10" s="38" customFormat="1">
      <c r="A80" s="60"/>
      <c r="B80" s="46"/>
      <c r="C80" s="132"/>
      <c r="D80" s="132"/>
      <c r="E80" s="132"/>
      <c r="F80" s="48">
        <v>0</v>
      </c>
      <c r="G80" s="48"/>
      <c r="H80" s="48"/>
      <c r="I80" s="46"/>
      <c r="J80" s="46"/>
    </row>
    <row r="81" spans="1:10" s="38" customFormat="1">
      <c r="A81" s="60"/>
      <c r="B81" s="46"/>
      <c r="C81" s="132"/>
      <c r="D81" s="132"/>
      <c r="E81" s="132"/>
      <c r="F81" s="48">
        <v>0</v>
      </c>
      <c r="G81" s="48"/>
      <c r="H81" s="48"/>
      <c r="I81" s="46"/>
      <c r="J81" s="46"/>
    </row>
    <row r="82" spans="1:10" ht="33.950000000000003" customHeight="1">
      <c r="A82" s="57" t="s">
        <v>178</v>
      </c>
      <c r="B82" s="540" t="s">
        <v>189</v>
      </c>
      <c r="C82" s="540"/>
      <c r="D82" s="540"/>
      <c r="E82" s="540"/>
      <c r="F82" s="28">
        <v>20</v>
      </c>
      <c r="G82" s="28">
        <f>SUM(E83:E86)</f>
        <v>0</v>
      </c>
      <c r="H82" s="28">
        <f>SUM(F83:F86)</f>
        <v>0</v>
      </c>
      <c r="I82" s="6"/>
      <c r="J82" s="6"/>
    </row>
    <row r="83" spans="1:10" s="38" customFormat="1">
      <c r="A83" s="60"/>
      <c r="B83" s="46"/>
      <c r="C83" s="132"/>
      <c r="D83" s="132"/>
      <c r="E83" s="132"/>
      <c r="F83" s="48">
        <v>0</v>
      </c>
      <c r="G83" s="48"/>
      <c r="H83" s="48"/>
      <c r="I83" s="46"/>
      <c r="J83" s="46"/>
    </row>
    <row r="84" spans="1:10" s="38" customFormat="1">
      <c r="A84" s="60"/>
      <c r="B84" s="46"/>
      <c r="C84" s="132"/>
      <c r="D84" s="132"/>
      <c r="E84" s="132"/>
      <c r="F84" s="48">
        <v>0</v>
      </c>
      <c r="G84" s="48"/>
      <c r="H84" s="48"/>
      <c r="I84" s="46"/>
      <c r="J84" s="46"/>
    </row>
    <row r="85" spans="1:10" s="38" customFormat="1">
      <c r="A85" s="60"/>
      <c r="B85" s="46"/>
      <c r="C85" s="132"/>
      <c r="D85" s="132"/>
      <c r="E85" s="132"/>
      <c r="F85" s="48">
        <v>0</v>
      </c>
      <c r="G85" s="48"/>
      <c r="H85" s="48"/>
      <c r="I85" s="46"/>
      <c r="J85" s="46"/>
    </row>
    <row r="86" spans="1:10" s="38" customFormat="1">
      <c r="A86" s="60"/>
      <c r="B86" s="46"/>
      <c r="C86" s="132"/>
      <c r="D86" s="132"/>
      <c r="E86" s="132"/>
      <c r="F86" s="48">
        <v>0</v>
      </c>
      <c r="G86" s="48"/>
      <c r="H86" s="48"/>
      <c r="I86" s="46"/>
      <c r="J86" s="46"/>
    </row>
    <row r="87" spans="1:10" ht="33.950000000000003" customHeight="1">
      <c r="A87" s="57" t="s">
        <v>179</v>
      </c>
      <c r="B87" s="540" t="s">
        <v>190</v>
      </c>
      <c r="C87" s="540"/>
      <c r="D87" s="540"/>
      <c r="E87" s="540"/>
      <c r="F87" s="28">
        <v>3</v>
      </c>
      <c r="G87" s="28">
        <f>SUM(E88:E91)</f>
        <v>0</v>
      </c>
      <c r="H87" s="28">
        <f>SUM(F88:F91)</f>
        <v>0</v>
      </c>
      <c r="I87" s="6"/>
      <c r="J87" s="6"/>
    </row>
    <row r="88" spans="1:10" s="38" customFormat="1">
      <c r="A88" s="60"/>
      <c r="B88" s="46"/>
      <c r="C88" s="132"/>
      <c r="D88" s="132"/>
      <c r="E88" s="132"/>
      <c r="F88" s="48">
        <v>0</v>
      </c>
      <c r="G88" s="48"/>
      <c r="H88" s="48"/>
      <c r="I88" s="46"/>
      <c r="J88" s="46"/>
    </row>
    <row r="89" spans="1:10" s="38" customFormat="1">
      <c r="A89" s="60"/>
      <c r="B89" s="46"/>
      <c r="C89" s="132"/>
      <c r="D89" s="132"/>
      <c r="E89" s="132"/>
      <c r="F89" s="48">
        <v>0</v>
      </c>
      <c r="G89" s="48"/>
      <c r="H89" s="48"/>
      <c r="I89" s="46"/>
      <c r="J89" s="46"/>
    </row>
    <row r="90" spans="1:10" s="38" customFormat="1">
      <c r="A90" s="60"/>
      <c r="B90" s="46"/>
      <c r="C90" s="132"/>
      <c r="D90" s="132"/>
      <c r="E90" s="132"/>
      <c r="F90" s="48">
        <v>0</v>
      </c>
      <c r="G90" s="48"/>
      <c r="H90" s="48"/>
      <c r="I90" s="46"/>
      <c r="J90" s="46"/>
    </row>
    <row r="91" spans="1:10" s="38" customFormat="1">
      <c r="A91" s="60"/>
      <c r="B91" s="46"/>
      <c r="C91" s="132"/>
      <c r="D91" s="132"/>
      <c r="E91" s="132"/>
      <c r="F91" s="48">
        <v>0</v>
      </c>
      <c r="G91" s="48"/>
      <c r="H91" s="48"/>
      <c r="I91" s="46"/>
      <c r="J91" s="46"/>
    </row>
    <row r="92" spans="1:10" ht="33.950000000000003" customHeight="1">
      <c r="A92" s="58" t="s">
        <v>180</v>
      </c>
      <c r="B92" s="540" t="s">
        <v>191</v>
      </c>
      <c r="C92" s="540"/>
      <c r="D92" s="540"/>
      <c r="E92" s="540"/>
      <c r="F92" s="28">
        <v>20</v>
      </c>
      <c r="G92" s="28">
        <f>SUM(E93:E96)</f>
        <v>0</v>
      </c>
      <c r="H92" s="28">
        <f>SUM(F93:F96)</f>
        <v>0</v>
      </c>
      <c r="I92" s="6"/>
      <c r="J92" s="6"/>
    </row>
    <row r="93" spans="1:10" s="38" customFormat="1">
      <c r="A93" s="61"/>
      <c r="B93" s="46"/>
      <c r="C93" s="132"/>
      <c r="D93" s="132"/>
      <c r="E93" s="132"/>
      <c r="F93" s="48">
        <v>0</v>
      </c>
      <c r="G93" s="48"/>
      <c r="H93" s="48"/>
      <c r="I93" s="46"/>
      <c r="J93" s="46"/>
    </row>
    <row r="94" spans="1:10" s="38" customFormat="1">
      <c r="A94" s="61"/>
      <c r="B94" s="46"/>
      <c r="C94" s="132"/>
      <c r="D94" s="132"/>
      <c r="E94" s="132"/>
      <c r="F94" s="48">
        <v>0</v>
      </c>
      <c r="G94" s="48"/>
      <c r="H94" s="48"/>
      <c r="I94" s="46"/>
      <c r="J94" s="46"/>
    </row>
    <row r="95" spans="1:10" s="38" customFormat="1">
      <c r="A95" s="61"/>
      <c r="B95" s="46"/>
      <c r="C95" s="132"/>
      <c r="D95" s="132"/>
      <c r="E95" s="132"/>
      <c r="F95" s="48">
        <v>0</v>
      </c>
      <c r="G95" s="48"/>
      <c r="H95" s="48"/>
      <c r="I95" s="46"/>
      <c r="J95" s="46"/>
    </row>
    <row r="96" spans="1:10" s="38" customFormat="1">
      <c r="A96" s="61"/>
      <c r="B96" s="46"/>
      <c r="C96" s="132"/>
      <c r="D96" s="132"/>
      <c r="E96" s="132"/>
      <c r="F96" s="48">
        <v>0</v>
      </c>
      <c r="G96" s="48"/>
      <c r="H96" s="48"/>
      <c r="I96" s="46"/>
      <c r="J96" s="46"/>
    </row>
    <row r="97" spans="1:10" ht="33.950000000000003" customHeight="1">
      <c r="A97" s="58" t="s">
        <v>181</v>
      </c>
      <c r="B97" s="540" t="s">
        <v>192</v>
      </c>
      <c r="C97" s="540"/>
      <c r="D97" s="540"/>
      <c r="E97" s="540"/>
      <c r="F97" s="28">
        <v>3</v>
      </c>
      <c r="G97" s="28">
        <f>SUM(E98:E101)</f>
        <v>0</v>
      </c>
      <c r="H97" s="28">
        <f>SUM(F98:F101)</f>
        <v>0</v>
      </c>
      <c r="I97" s="6"/>
      <c r="J97" s="6"/>
    </row>
    <row r="98" spans="1:10" s="38" customFormat="1">
      <c r="A98" s="61"/>
      <c r="B98" s="46"/>
      <c r="C98" s="132"/>
      <c r="D98" s="132"/>
      <c r="E98" s="132"/>
      <c r="F98" s="48">
        <v>0</v>
      </c>
      <c r="G98" s="48"/>
      <c r="H98" s="48"/>
      <c r="I98" s="46"/>
      <c r="J98" s="46"/>
    </row>
    <row r="99" spans="1:10" s="38" customFormat="1">
      <c r="A99" s="61"/>
      <c r="B99" s="46"/>
      <c r="C99" s="132"/>
      <c r="D99" s="132"/>
      <c r="E99" s="132"/>
      <c r="F99" s="48">
        <v>0</v>
      </c>
      <c r="G99" s="48"/>
      <c r="H99" s="48"/>
      <c r="I99" s="46"/>
      <c r="J99" s="46"/>
    </row>
    <row r="100" spans="1:10" s="38" customFormat="1">
      <c r="A100" s="61"/>
      <c r="B100" s="46"/>
      <c r="C100" s="132"/>
      <c r="D100" s="132"/>
      <c r="E100" s="132"/>
      <c r="F100" s="48">
        <v>0</v>
      </c>
      <c r="G100" s="48"/>
      <c r="H100" s="48"/>
      <c r="I100" s="46"/>
      <c r="J100" s="46"/>
    </row>
    <row r="101" spans="1:10" s="38" customFormat="1">
      <c r="A101" s="61"/>
      <c r="B101" s="46"/>
      <c r="C101" s="132"/>
      <c r="D101" s="132"/>
      <c r="E101" s="132"/>
      <c r="F101" s="48">
        <v>0</v>
      </c>
      <c r="G101" s="48"/>
      <c r="H101" s="48"/>
      <c r="I101" s="46"/>
      <c r="J101" s="46"/>
    </row>
    <row r="102" spans="1:10" ht="33.950000000000003" customHeight="1">
      <c r="A102" s="58" t="s">
        <v>182</v>
      </c>
      <c r="B102" s="540" t="s">
        <v>193</v>
      </c>
      <c r="C102" s="540"/>
      <c r="D102" s="540"/>
      <c r="E102" s="540"/>
      <c r="F102" s="28">
        <v>10</v>
      </c>
      <c r="G102" s="28">
        <f>SUM(E103:E106)</f>
        <v>0</v>
      </c>
      <c r="H102" s="28">
        <f>SUM(F103:F106)</f>
        <v>0</v>
      </c>
      <c r="I102" s="6"/>
      <c r="J102" s="6"/>
    </row>
    <row r="103" spans="1:10" s="64" customFormat="1">
      <c r="A103" s="62"/>
      <c r="B103" s="63"/>
      <c r="C103" s="133"/>
      <c r="D103" s="133"/>
      <c r="E103" s="133"/>
      <c r="F103" s="94">
        <v>0</v>
      </c>
      <c r="G103" s="94"/>
      <c r="H103" s="94"/>
      <c r="I103" s="63"/>
      <c r="J103" s="63"/>
    </row>
    <row r="104" spans="1:10" s="64" customFormat="1">
      <c r="A104" s="62"/>
      <c r="B104" s="63"/>
      <c r="C104" s="133"/>
      <c r="D104" s="133"/>
      <c r="E104" s="133"/>
      <c r="F104" s="94">
        <v>0</v>
      </c>
      <c r="G104" s="94"/>
      <c r="H104" s="94"/>
      <c r="I104" s="63"/>
      <c r="J104" s="63"/>
    </row>
    <row r="105" spans="1:10" s="64" customFormat="1">
      <c r="A105" s="62"/>
      <c r="B105" s="63"/>
      <c r="C105" s="133"/>
      <c r="D105" s="133"/>
      <c r="E105" s="133"/>
      <c r="F105" s="94">
        <v>0</v>
      </c>
      <c r="G105" s="94"/>
      <c r="H105" s="94"/>
      <c r="I105" s="63"/>
      <c r="J105" s="63"/>
    </row>
    <row r="106" spans="1:10" s="64" customFormat="1">
      <c r="A106" s="62"/>
      <c r="B106" s="63"/>
      <c r="C106" s="133"/>
      <c r="D106" s="133"/>
      <c r="E106" s="133"/>
      <c r="F106" s="94">
        <v>0</v>
      </c>
      <c r="G106" s="94"/>
      <c r="H106" s="94"/>
      <c r="I106" s="63"/>
      <c r="J106" s="63"/>
    </row>
    <row r="107" spans="1:10" ht="33.950000000000003" customHeight="1">
      <c r="A107" s="58" t="s">
        <v>183</v>
      </c>
      <c r="B107" s="540" t="s">
        <v>194</v>
      </c>
      <c r="C107" s="540"/>
      <c r="D107" s="540"/>
      <c r="E107" s="540"/>
      <c r="F107" s="28">
        <v>2</v>
      </c>
      <c r="G107" s="28">
        <f>SUM(E108:E111)</f>
        <v>0</v>
      </c>
      <c r="H107" s="28">
        <f>SUM(F108:F111)</f>
        <v>0</v>
      </c>
      <c r="I107" s="6"/>
      <c r="J107" s="6"/>
    </row>
    <row r="108" spans="1:10" s="38" customFormat="1">
      <c r="A108" s="61"/>
      <c r="B108" s="46"/>
      <c r="C108" s="132"/>
      <c r="D108" s="132"/>
      <c r="E108" s="132"/>
      <c r="F108" s="48"/>
      <c r="G108" s="48"/>
      <c r="H108" s="48"/>
      <c r="I108" s="52"/>
      <c r="J108" s="52"/>
    </row>
    <row r="109" spans="1:10" s="38" customFormat="1">
      <c r="A109" s="61"/>
      <c r="B109" s="46"/>
      <c r="C109" s="132"/>
      <c r="D109" s="132"/>
      <c r="E109" s="132"/>
      <c r="F109" s="48"/>
      <c r="G109" s="48"/>
      <c r="H109" s="48"/>
      <c r="I109" s="52"/>
      <c r="J109" s="52"/>
    </row>
    <row r="110" spans="1:10" s="38" customFormat="1">
      <c r="A110" s="61"/>
      <c r="B110" s="46"/>
      <c r="C110" s="132"/>
      <c r="D110" s="132"/>
      <c r="E110" s="132"/>
      <c r="F110" s="48"/>
      <c r="G110" s="48"/>
      <c r="H110" s="48"/>
      <c r="I110" s="46"/>
      <c r="J110" s="46"/>
    </row>
    <row r="111" spans="1:10" s="38" customFormat="1">
      <c r="A111" s="61"/>
      <c r="B111" s="46"/>
      <c r="C111" s="132"/>
      <c r="D111" s="132"/>
      <c r="E111" s="132"/>
      <c r="F111" s="48"/>
      <c r="G111" s="48"/>
      <c r="H111" s="48"/>
      <c r="I111" s="46"/>
      <c r="J111" s="46"/>
    </row>
    <row r="112" spans="1:10" ht="33.950000000000003" customHeight="1">
      <c r="A112" s="58" t="s">
        <v>184</v>
      </c>
      <c r="B112" s="540" t="s">
        <v>195</v>
      </c>
      <c r="C112" s="540"/>
      <c r="D112" s="540"/>
      <c r="E112" s="540"/>
      <c r="F112" s="28">
        <v>10</v>
      </c>
      <c r="G112" s="28">
        <f>SUM(E113:E116)</f>
        <v>0</v>
      </c>
      <c r="H112" s="28">
        <f>SUM(F113:F116)</f>
        <v>0</v>
      </c>
      <c r="I112" s="6"/>
      <c r="J112" s="6"/>
    </row>
    <row r="113" spans="1:10" s="38" customFormat="1">
      <c r="A113" s="61"/>
      <c r="B113" s="46"/>
      <c r="C113" s="132"/>
      <c r="D113" s="132"/>
      <c r="E113" s="132"/>
      <c r="F113" s="48">
        <v>0</v>
      </c>
      <c r="G113" s="48"/>
      <c r="H113" s="48"/>
      <c r="I113" s="46"/>
      <c r="J113" s="46"/>
    </row>
    <row r="114" spans="1:10" s="38" customFormat="1">
      <c r="A114" s="61"/>
      <c r="B114" s="46"/>
      <c r="C114" s="132"/>
      <c r="D114" s="132"/>
      <c r="E114" s="132"/>
      <c r="F114" s="48">
        <v>0</v>
      </c>
      <c r="G114" s="48"/>
      <c r="H114" s="48"/>
      <c r="I114" s="46"/>
      <c r="J114" s="46"/>
    </row>
    <row r="115" spans="1:10" s="38" customFormat="1">
      <c r="A115" s="61"/>
      <c r="B115" s="46"/>
      <c r="C115" s="132"/>
      <c r="D115" s="132"/>
      <c r="E115" s="132"/>
      <c r="F115" s="48">
        <v>0</v>
      </c>
      <c r="G115" s="48"/>
      <c r="H115" s="48"/>
      <c r="I115" s="46"/>
      <c r="J115" s="46"/>
    </row>
    <row r="116" spans="1:10" s="38" customFormat="1">
      <c r="A116" s="61"/>
      <c r="B116" s="46"/>
      <c r="C116" s="132"/>
      <c r="D116" s="132"/>
      <c r="E116" s="132"/>
      <c r="F116" s="48">
        <v>0</v>
      </c>
      <c r="G116" s="48"/>
      <c r="H116" s="48"/>
      <c r="I116" s="46"/>
      <c r="J116" s="46"/>
    </row>
    <row r="117" spans="1:10" ht="33.950000000000003" customHeight="1">
      <c r="A117" s="58" t="s">
        <v>185</v>
      </c>
      <c r="B117" s="540" t="s">
        <v>196</v>
      </c>
      <c r="C117" s="540"/>
      <c r="D117" s="540"/>
      <c r="E117" s="540"/>
      <c r="F117" s="28">
        <v>6</v>
      </c>
      <c r="G117" s="28">
        <f>SUM(E118:E121)</f>
        <v>0</v>
      </c>
      <c r="H117" s="28">
        <f>SUM(F118:F121)</f>
        <v>0</v>
      </c>
      <c r="I117" s="6"/>
      <c r="J117" s="6"/>
    </row>
    <row r="118" spans="1:10">
      <c r="A118" s="15"/>
      <c r="B118" s="12"/>
      <c r="C118" s="131"/>
      <c r="D118" s="131"/>
      <c r="E118" s="131"/>
      <c r="F118" s="92">
        <v>0</v>
      </c>
      <c r="G118" s="45"/>
      <c r="H118" s="45"/>
      <c r="I118" s="12"/>
      <c r="J118" s="12"/>
    </row>
    <row r="119" spans="1:10">
      <c r="A119" s="15"/>
      <c r="B119" s="12"/>
      <c r="C119" s="131"/>
      <c r="D119" s="131"/>
      <c r="E119" s="131"/>
      <c r="F119" s="92">
        <v>0</v>
      </c>
      <c r="G119" s="45"/>
      <c r="H119" s="45"/>
      <c r="I119" s="12"/>
      <c r="J119" s="12"/>
    </row>
    <row r="120" spans="1:10">
      <c r="A120" s="15"/>
      <c r="B120" s="12"/>
      <c r="C120" s="131"/>
      <c r="D120" s="131"/>
      <c r="E120" s="131"/>
      <c r="F120" s="92">
        <v>0</v>
      </c>
      <c r="G120" s="45"/>
      <c r="H120" s="45"/>
      <c r="I120" s="12"/>
      <c r="J120" s="12"/>
    </row>
    <row r="121" spans="1:10">
      <c r="A121" s="15"/>
      <c r="B121" s="12"/>
      <c r="C121" s="131"/>
      <c r="D121" s="131"/>
      <c r="E121" s="131"/>
      <c r="F121" s="92">
        <v>0</v>
      </c>
      <c r="G121" s="45"/>
      <c r="H121" s="45"/>
      <c r="I121" s="12"/>
      <c r="J121" s="12"/>
    </row>
    <row r="122" spans="1:10" ht="33.950000000000003" customHeight="1">
      <c r="A122" s="58" t="s">
        <v>186</v>
      </c>
      <c r="B122" s="540" t="s">
        <v>197</v>
      </c>
      <c r="C122" s="540"/>
      <c r="D122" s="540"/>
      <c r="E122" s="540"/>
      <c r="F122" s="28">
        <v>5</v>
      </c>
      <c r="G122" s="28">
        <f>SUM(E123:E126)</f>
        <v>0</v>
      </c>
      <c r="H122" s="28">
        <f>SUM(F123:F126)</f>
        <v>0</v>
      </c>
      <c r="I122" s="6"/>
      <c r="J122" s="6"/>
    </row>
    <row r="123" spans="1:10" s="38" customFormat="1">
      <c r="A123" s="61"/>
      <c r="B123" s="46"/>
      <c r="C123" s="132"/>
      <c r="D123" s="132"/>
      <c r="E123" s="132"/>
      <c r="F123" s="48">
        <v>0</v>
      </c>
      <c r="G123" s="48"/>
      <c r="H123" s="48"/>
      <c r="I123" s="46"/>
      <c r="J123" s="46"/>
    </row>
    <row r="124" spans="1:10" s="38" customFormat="1">
      <c r="A124" s="61"/>
      <c r="B124" s="46"/>
      <c r="C124" s="132"/>
      <c r="D124" s="132"/>
      <c r="E124" s="132"/>
      <c r="F124" s="48">
        <v>0</v>
      </c>
      <c r="G124" s="48"/>
      <c r="H124" s="48"/>
      <c r="I124" s="46"/>
      <c r="J124" s="46"/>
    </row>
    <row r="125" spans="1:10" s="38" customFormat="1">
      <c r="A125" s="61"/>
      <c r="B125" s="46"/>
      <c r="C125" s="132"/>
      <c r="D125" s="132"/>
      <c r="E125" s="132"/>
      <c r="F125" s="48">
        <v>0</v>
      </c>
      <c r="G125" s="48"/>
      <c r="H125" s="48"/>
      <c r="I125" s="46"/>
      <c r="J125" s="46"/>
    </row>
    <row r="126" spans="1:10" s="38" customFormat="1">
      <c r="A126" s="61"/>
      <c r="B126" s="46"/>
      <c r="C126" s="132"/>
      <c r="D126" s="132"/>
      <c r="E126" s="132"/>
      <c r="F126" s="48">
        <v>0</v>
      </c>
      <c r="G126" s="48"/>
      <c r="H126" s="48"/>
      <c r="I126" s="46"/>
      <c r="J126" s="46"/>
    </row>
    <row r="127" spans="1:10" ht="33.950000000000003" customHeight="1">
      <c r="A127" s="58" t="s">
        <v>187</v>
      </c>
      <c r="B127" s="540" t="s">
        <v>198</v>
      </c>
      <c r="C127" s="540"/>
      <c r="D127" s="540"/>
      <c r="E127" s="540"/>
      <c r="F127" s="28">
        <v>3</v>
      </c>
      <c r="G127" s="28">
        <f>SUM(E128:E131)</f>
        <v>0</v>
      </c>
      <c r="H127" s="28">
        <f>SUM(F128:F131)</f>
        <v>0</v>
      </c>
      <c r="I127" s="6"/>
      <c r="J127" s="6"/>
    </row>
    <row r="128" spans="1:10" s="38" customFormat="1">
      <c r="A128" s="61"/>
      <c r="B128" s="46"/>
      <c r="C128" s="132"/>
      <c r="D128" s="132"/>
      <c r="E128" s="132"/>
      <c r="F128" s="48">
        <v>0</v>
      </c>
      <c r="G128" s="48"/>
      <c r="H128" s="48"/>
      <c r="I128" s="52"/>
      <c r="J128" s="52"/>
    </row>
    <row r="129" spans="1:10" s="38" customFormat="1">
      <c r="A129" s="61"/>
      <c r="B129" s="46"/>
      <c r="C129" s="132"/>
      <c r="D129" s="132"/>
      <c r="E129" s="132"/>
      <c r="F129" s="48">
        <v>0</v>
      </c>
      <c r="G129" s="48"/>
      <c r="H129" s="48"/>
      <c r="I129" s="52"/>
      <c r="J129" s="52"/>
    </row>
    <row r="130" spans="1:10" s="38" customFormat="1">
      <c r="A130" s="61"/>
      <c r="B130" s="46"/>
      <c r="C130" s="132"/>
      <c r="D130" s="132"/>
      <c r="E130" s="132"/>
      <c r="F130" s="48">
        <v>0</v>
      </c>
      <c r="G130" s="48"/>
      <c r="H130" s="48"/>
      <c r="I130" s="46"/>
      <c r="J130" s="46"/>
    </row>
    <row r="131" spans="1:10" s="38" customFormat="1">
      <c r="A131" s="61"/>
      <c r="B131" s="46"/>
      <c r="C131" s="132"/>
      <c r="D131" s="132"/>
      <c r="E131" s="132"/>
      <c r="F131" s="48">
        <v>0</v>
      </c>
      <c r="G131" s="48"/>
      <c r="H131" s="48"/>
      <c r="I131" s="46"/>
      <c r="J131" s="46"/>
    </row>
    <row r="132" spans="1:10" ht="18">
      <c r="A132" s="33" t="s">
        <v>199</v>
      </c>
      <c r="B132" s="69" t="s">
        <v>530</v>
      </c>
      <c r="C132" s="134"/>
      <c r="D132" s="134"/>
      <c r="E132" s="134"/>
      <c r="F132" s="34"/>
      <c r="G132" s="34"/>
      <c r="H132" s="34"/>
      <c r="I132" s="10"/>
      <c r="J132" s="10"/>
    </row>
    <row r="133" spans="1:10">
      <c r="A133" s="32"/>
      <c r="B133" s="24"/>
      <c r="C133" s="31"/>
      <c r="D133" s="31"/>
      <c r="E133" s="31"/>
      <c r="F133" s="28"/>
      <c r="G133" s="28"/>
      <c r="H133" s="28"/>
      <c r="I133" s="10"/>
      <c r="J133" s="10"/>
    </row>
    <row r="134" spans="1:10" ht="33.950000000000003" customHeight="1">
      <c r="A134" s="57" t="s">
        <v>200</v>
      </c>
      <c r="B134" s="540" t="s">
        <v>202</v>
      </c>
      <c r="C134" s="540"/>
      <c r="D134" s="540"/>
      <c r="E134" s="540"/>
      <c r="F134" s="28">
        <v>30</v>
      </c>
      <c r="G134" s="28">
        <f>SUM(E135:E138)</f>
        <v>0</v>
      </c>
      <c r="H134" s="28">
        <f>SUM(F135:F138)</f>
        <v>0</v>
      </c>
      <c r="I134" s="10"/>
      <c r="J134" s="10"/>
    </row>
    <row r="135" spans="1:10" s="38" customFormat="1">
      <c r="A135" s="60"/>
      <c r="B135" s="46"/>
      <c r="C135" s="132"/>
      <c r="D135" s="132"/>
      <c r="E135" s="132"/>
      <c r="F135" s="48">
        <v>0</v>
      </c>
      <c r="G135" s="48"/>
      <c r="H135" s="48"/>
      <c r="I135" s="46"/>
      <c r="J135" s="46"/>
    </row>
    <row r="136" spans="1:10" s="38" customFormat="1">
      <c r="A136" s="60"/>
      <c r="B136" s="46"/>
      <c r="C136" s="132"/>
      <c r="D136" s="132"/>
      <c r="E136" s="132"/>
      <c r="F136" s="48">
        <v>0</v>
      </c>
      <c r="G136" s="48"/>
      <c r="H136" s="48"/>
      <c r="I136" s="46"/>
      <c r="J136" s="46"/>
    </row>
    <row r="137" spans="1:10" s="38" customFormat="1">
      <c r="A137" s="60"/>
      <c r="B137" s="46"/>
      <c r="C137" s="132"/>
      <c r="D137" s="132"/>
      <c r="E137" s="132"/>
      <c r="F137" s="48">
        <v>0</v>
      </c>
      <c r="G137" s="48"/>
      <c r="H137" s="48"/>
      <c r="I137" s="46"/>
      <c r="J137" s="46"/>
    </row>
    <row r="138" spans="1:10" s="38" customFormat="1">
      <c r="A138" s="60"/>
      <c r="B138" s="46"/>
      <c r="C138" s="132"/>
      <c r="D138" s="132"/>
      <c r="E138" s="132"/>
      <c r="F138" s="48">
        <v>0</v>
      </c>
      <c r="G138" s="48"/>
      <c r="H138" s="48"/>
      <c r="I138" s="46"/>
      <c r="J138" s="46"/>
    </row>
    <row r="139" spans="1:10" ht="33.950000000000003" customHeight="1">
      <c r="A139" s="57" t="s">
        <v>201</v>
      </c>
      <c r="B139" s="540" t="s">
        <v>203</v>
      </c>
      <c r="C139" s="540"/>
      <c r="D139" s="540"/>
      <c r="E139" s="540"/>
      <c r="F139" s="28">
        <v>20</v>
      </c>
      <c r="G139" s="28">
        <f>SUM(E140:E143)</f>
        <v>0</v>
      </c>
      <c r="H139" s="28">
        <f>SUM(F140:F143)</f>
        <v>0</v>
      </c>
      <c r="I139" s="10"/>
      <c r="J139" s="10"/>
    </row>
    <row r="140" spans="1:10" s="38" customFormat="1">
      <c r="A140" s="60"/>
      <c r="B140" s="46"/>
      <c r="C140" s="132"/>
      <c r="D140" s="132"/>
      <c r="E140" s="132"/>
      <c r="F140" s="48">
        <v>0</v>
      </c>
      <c r="G140" s="48"/>
      <c r="H140" s="48"/>
      <c r="I140" s="46"/>
      <c r="J140" s="46"/>
    </row>
    <row r="141" spans="1:10" s="38" customFormat="1">
      <c r="A141" s="60"/>
      <c r="B141" s="46"/>
      <c r="C141" s="132"/>
      <c r="D141" s="132"/>
      <c r="E141" s="132"/>
      <c r="F141" s="48">
        <v>0</v>
      </c>
      <c r="G141" s="48"/>
      <c r="H141" s="48"/>
      <c r="I141" s="46"/>
      <c r="J141" s="46"/>
    </row>
    <row r="142" spans="1:10" s="38" customFormat="1">
      <c r="A142" s="60"/>
      <c r="B142" s="46"/>
      <c r="C142" s="132"/>
      <c r="D142" s="132"/>
      <c r="E142" s="132"/>
      <c r="F142" s="48">
        <v>0</v>
      </c>
      <c r="G142" s="48"/>
      <c r="H142" s="48"/>
      <c r="I142" s="46"/>
      <c r="J142" s="46"/>
    </row>
    <row r="143" spans="1:10" s="38" customFormat="1">
      <c r="A143" s="60"/>
      <c r="B143" s="46"/>
      <c r="C143" s="132"/>
      <c r="D143" s="132"/>
      <c r="E143" s="132"/>
      <c r="F143" s="48">
        <v>0</v>
      </c>
      <c r="G143" s="48"/>
      <c r="H143" s="48"/>
      <c r="I143" s="46"/>
      <c r="J143" s="46"/>
    </row>
    <row r="144" spans="1:10">
      <c r="A144" s="66"/>
      <c r="B144" s="66"/>
      <c r="C144" s="135"/>
      <c r="D144" s="135"/>
      <c r="E144" s="135"/>
      <c r="F144" s="95"/>
      <c r="G144" s="95"/>
      <c r="H144" s="95"/>
    </row>
    <row r="145" spans="1:8">
      <c r="A145" s="66"/>
      <c r="B145" s="66"/>
      <c r="C145" s="135"/>
      <c r="D145" s="135"/>
      <c r="E145" s="135"/>
      <c r="F145" s="95"/>
      <c r="G145" s="95"/>
      <c r="H145" s="95"/>
    </row>
    <row r="146" spans="1:8">
      <c r="A146" s="66"/>
      <c r="B146" s="66"/>
      <c r="C146" s="135"/>
      <c r="D146" s="135"/>
      <c r="E146" s="135"/>
      <c r="F146" s="95"/>
      <c r="G146" s="95"/>
      <c r="H146" s="95"/>
    </row>
  </sheetData>
  <mergeCells count="28">
    <mergeCell ref="A1:A2"/>
    <mergeCell ref="B1:B2"/>
    <mergeCell ref="F1:F2"/>
    <mergeCell ref="B18:E18"/>
    <mergeCell ref="B4:E4"/>
    <mergeCell ref="B34:E34"/>
    <mergeCell ref="B28:E28"/>
    <mergeCell ref="B39:E39"/>
    <mergeCell ref="B40:E40"/>
    <mergeCell ref="B45:E45"/>
    <mergeCell ref="B50:E50"/>
    <mergeCell ref="B55:E55"/>
    <mergeCell ref="B60:E60"/>
    <mergeCell ref="B65:E65"/>
    <mergeCell ref="B72:E72"/>
    <mergeCell ref="B77:E77"/>
    <mergeCell ref="B82:E82"/>
    <mergeCell ref="B87:E87"/>
    <mergeCell ref="B92:E92"/>
    <mergeCell ref="B97:E97"/>
    <mergeCell ref="B127:E127"/>
    <mergeCell ref="B134:E134"/>
    <mergeCell ref="B139:E139"/>
    <mergeCell ref="B102:E102"/>
    <mergeCell ref="B107:E107"/>
    <mergeCell ref="B112:E112"/>
    <mergeCell ref="B117:E117"/>
    <mergeCell ref="B122:E122"/>
  </mergeCells>
  <pageMargins left="0.78740157480314998" right="0.27559055118110198" top="0.98425196850393704" bottom="0.59055118110236204" header="0.59055118110236204" footer="0.27559055118110198"/>
  <pageSetup paperSize="9" scale="45" fitToHeight="5" orientation="portrait" r:id="rId1"/>
  <headerFooter differentOddEven="1" differentFirst="1">
    <oddFooter>&amp;R&amp;"Calibri,Normal"&amp;K000000&amp;P&amp;N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0EE38-410C-AF44-B346-304C43562BB4}">
  <sheetPr>
    <pageSetUpPr fitToPage="1"/>
  </sheetPr>
  <dimension ref="A1:N462"/>
  <sheetViews>
    <sheetView view="pageBreakPreview" topLeftCell="A276" zoomScale="125" zoomScaleNormal="125" zoomScaleSheetLayoutView="125" workbookViewId="0">
      <selection activeCell="E7" sqref="E7"/>
    </sheetView>
  </sheetViews>
  <sheetFormatPr defaultColWidth="11" defaultRowHeight="15.75"/>
  <cols>
    <col min="1" max="1" width="12.875" style="199" customWidth="1"/>
    <col min="2" max="2" width="73.5" style="219" customWidth="1"/>
    <col min="3" max="3" width="8.5" style="219" customWidth="1"/>
    <col min="4" max="4" width="8.375" style="219" customWidth="1"/>
    <col min="5" max="5" width="22.625" style="219" customWidth="1"/>
    <col min="6" max="6" width="16" style="219" customWidth="1"/>
    <col min="7" max="7" width="16" style="450" customWidth="1"/>
    <col min="8" max="8" width="15.875" style="234" customWidth="1"/>
    <col min="9" max="9" width="15.875" style="200" customWidth="1"/>
    <col min="10" max="12" width="11" style="176"/>
    <col min="13" max="14" width="11" style="177"/>
  </cols>
  <sheetData>
    <row r="1" spans="1:14" ht="20.100000000000001" customHeight="1">
      <c r="A1" s="558" t="s">
        <v>16</v>
      </c>
      <c r="B1" s="559" t="s">
        <v>17</v>
      </c>
      <c r="C1" s="211"/>
      <c r="D1" s="211"/>
      <c r="E1" s="211"/>
      <c r="F1" s="211"/>
      <c r="G1" s="572" t="s">
        <v>28</v>
      </c>
      <c r="H1" s="572" t="s">
        <v>618</v>
      </c>
      <c r="I1" s="201" t="s">
        <v>287</v>
      </c>
      <c r="K1" s="177"/>
      <c r="L1" s="177"/>
    </row>
    <row r="2" spans="1:14" ht="45" customHeight="1">
      <c r="A2" s="558"/>
      <c r="B2" s="559"/>
      <c r="C2" s="211"/>
      <c r="D2" s="211"/>
      <c r="E2" s="211"/>
      <c r="F2" s="211"/>
      <c r="G2" s="572"/>
      <c r="H2" s="572"/>
      <c r="I2" s="201">
        <f>SUM(H4:H374)</f>
        <v>51.416666666666671</v>
      </c>
    </row>
    <row r="3" spans="1:14">
      <c r="A3" s="202" t="s">
        <v>249</v>
      </c>
      <c r="B3" s="203" t="s">
        <v>547</v>
      </c>
      <c r="C3" s="204"/>
      <c r="D3" s="204"/>
      <c r="E3" s="204"/>
      <c r="F3" s="204"/>
      <c r="G3" s="205"/>
      <c r="H3" s="205">
        <f>SUM(H4:H60)</f>
        <v>16.5</v>
      </c>
      <c r="I3" s="205"/>
      <c r="K3" s="178">
        <f>SUM(I4:I112)</f>
        <v>0</v>
      </c>
      <c r="M3" s="179">
        <f>SUM(I4:I114)</f>
        <v>0</v>
      </c>
      <c r="N3" s="177" t="s">
        <v>598</v>
      </c>
    </row>
    <row r="4" spans="1:14" ht="45" customHeight="1">
      <c r="A4" s="251" t="s">
        <v>253</v>
      </c>
      <c r="B4" s="561" t="s">
        <v>619</v>
      </c>
      <c r="C4" s="561"/>
      <c r="D4" s="561"/>
      <c r="E4" s="473"/>
      <c r="F4" s="473"/>
      <c r="G4" s="240">
        <v>30</v>
      </c>
      <c r="H4" s="240">
        <f>SUM(G6:G15)</f>
        <v>16.5</v>
      </c>
      <c r="I4" s="206"/>
    </row>
    <row r="5" spans="1:14" ht="39">
      <c r="A5" s="252"/>
      <c r="B5" s="486" t="s">
        <v>608</v>
      </c>
      <c r="C5" s="485" t="s">
        <v>250</v>
      </c>
      <c r="D5" s="485" t="s">
        <v>251</v>
      </c>
      <c r="E5" s="485" t="s">
        <v>1021</v>
      </c>
      <c r="F5" s="485" t="s">
        <v>1022</v>
      </c>
      <c r="G5" s="484" t="s">
        <v>672</v>
      </c>
      <c r="H5" s="207"/>
      <c r="I5" s="206"/>
    </row>
    <row r="6" spans="1:14" s="100" customFormat="1" ht="15">
      <c r="A6" s="254"/>
      <c r="B6" s="212"/>
      <c r="C6" s="212">
        <v>1</v>
      </c>
      <c r="D6" s="212">
        <v>4</v>
      </c>
      <c r="E6" s="212"/>
      <c r="F6" s="212"/>
      <c r="G6" s="449">
        <f>_xlfn.IFS(D6=1,30,C6=1,(1.4*30)/D6+(30*0.2),C6=2,(1.4*30)/D6+(30*0.1),C6=3,(1.4*30)/D6+(30*0.05),C6&gt;3,(1.4*30)/D6,C6=0,0)+IF(F6=4,4,0)+IF(E6=4,4,0)</f>
        <v>16.5</v>
      </c>
      <c r="H6" s="229"/>
      <c r="I6" s="180"/>
      <c r="J6" s="181"/>
      <c r="K6" s="182"/>
      <c r="L6" s="182"/>
      <c r="M6" s="182"/>
      <c r="N6" s="182"/>
    </row>
    <row r="7" spans="1:14" s="100" customFormat="1" ht="15">
      <c r="A7" s="254"/>
      <c r="B7" s="212"/>
      <c r="C7" s="212">
        <v>0</v>
      </c>
      <c r="D7" s="212">
        <v>5</v>
      </c>
      <c r="E7" s="212"/>
      <c r="F7" s="212"/>
      <c r="G7" s="449">
        <f t="shared" ref="G7:G23" si="0">_xlfn.IFS(D7=1,30,C7=1,(1.4*30)/D7+(30*0.2),C7=2,(1.4*30)/D7+(30*0.1),C7=3,(1.4*30)/D7+(30*0.05),C7&gt;3,(1.4*30)/D7,C7=0,0)+IF(F7=4,4,0)+IF(E7=4,4,0)</f>
        <v>0</v>
      </c>
      <c r="H7" s="229"/>
      <c r="I7" s="180"/>
      <c r="J7" s="181"/>
      <c r="K7" s="182"/>
      <c r="L7" s="182"/>
      <c r="M7" s="182"/>
      <c r="N7" s="182"/>
    </row>
    <row r="8" spans="1:14" s="100" customFormat="1" ht="15">
      <c r="A8" s="254"/>
      <c r="B8" s="212"/>
      <c r="C8" s="212">
        <v>0</v>
      </c>
      <c r="D8" s="212">
        <v>3</v>
      </c>
      <c r="E8" s="212"/>
      <c r="F8" s="212"/>
      <c r="G8" s="449">
        <f t="shared" si="0"/>
        <v>0</v>
      </c>
      <c r="H8" s="229"/>
      <c r="I8" s="180"/>
      <c r="J8" s="181"/>
      <c r="K8" s="182"/>
      <c r="L8" s="182"/>
      <c r="M8" s="182"/>
      <c r="N8" s="182"/>
    </row>
    <row r="9" spans="1:14" s="100" customFormat="1" ht="15">
      <c r="A9" s="254"/>
      <c r="B9" s="212"/>
      <c r="C9" s="212">
        <v>0</v>
      </c>
      <c r="D9" s="212">
        <v>3</v>
      </c>
      <c r="E9" s="212"/>
      <c r="F9" s="212"/>
      <c r="G9" s="449">
        <f t="shared" si="0"/>
        <v>0</v>
      </c>
      <c r="H9" s="229"/>
      <c r="I9" s="180"/>
      <c r="J9" s="181"/>
      <c r="K9" s="182"/>
      <c r="L9" s="182"/>
      <c r="M9" s="182"/>
      <c r="N9" s="182"/>
    </row>
    <row r="10" spans="1:14" s="100" customFormat="1" ht="15">
      <c r="A10" s="254"/>
      <c r="B10" s="212"/>
      <c r="C10" s="212">
        <v>0</v>
      </c>
      <c r="D10" s="212">
        <v>3</v>
      </c>
      <c r="E10" s="212"/>
      <c r="F10" s="212"/>
      <c r="G10" s="449">
        <f t="shared" si="0"/>
        <v>0</v>
      </c>
      <c r="H10" s="229"/>
      <c r="I10" s="180"/>
      <c r="J10" s="181"/>
      <c r="K10" s="182"/>
      <c r="L10" s="182"/>
      <c r="M10" s="182"/>
      <c r="N10" s="182"/>
    </row>
    <row r="11" spans="1:14" s="100" customFormat="1" ht="15">
      <c r="A11" s="254"/>
      <c r="B11" s="212"/>
      <c r="C11" s="212">
        <v>0</v>
      </c>
      <c r="D11" s="212">
        <v>3</v>
      </c>
      <c r="E11" s="212"/>
      <c r="F11" s="212"/>
      <c r="G11" s="449">
        <f t="shared" si="0"/>
        <v>0</v>
      </c>
      <c r="H11" s="229"/>
      <c r="I11" s="180"/>
      <c r="J11" s="181"/>
      <c r="K11" s="182"/>
      <c r="L11" s="182"/>
      <c r="M11" s="182"/>
      <c r="N11" s="182"/>
    </row>
    <row r="12" spans="1:14" s="100" customFormat="1" ht="15">
      <c r="A12" s="254"/>
      <c r="B12" s="212"/>
      <c r="C12" s="212">
        <v>0</v>
      </c>
      <c r="D12" s="212">
        <v>3</v>
      </c>
      <c r="E12" s="212"/>
      <c r="F12" s="212"/>
      <c r="G12" s="449">
        <f t="shared" si="0"/>
        <v>0</v>
      </c>
      <c r="H12" s="229"/>
      <c r="I12" s="180"/>
      <c r="J12" s="181"/>
      <c r="K12" s="182"/>
      <c r="L12" s="182"/>
      <c r="M12" s="182"/>
      <c r="N12" s="182"/>
    </row>
    <row r="13" spans="1:14" s="100" customFormat="1" ht="15">
      <c r="A13" s="254"/>
      <c r="B13" s="212"/>
      <c r="C13" s="212">
        <v>0</v>
      </c>
      <c r="D13" s="212">
        <v>3</v>
      </c>
      <c r="E13" s="212"/>
      <c r="F13" s="212"/>
      <c r="G13" s="449">
        <f t="shared" si="0"/>
        <v>0</v>
      </c>
      <c r="H13" s="229"/>
      <c r="I13" s="180"/>
      <c r="J13" s="181"/>
      <c r="K13" s="182"/>
      <c r="L13" s="182"/>
      <c r="M13" s="182"/>
      <c r="N13" s="182"/>
    </row>
    <row r="14" spans="1:14" s="100" customFormat="1" ht="15">
      <c r="A14" s="254"/>
      <c r="B14" s="212"/>
      <c r="C14" s="212">
        <v>0</v>
      </c>
      <c r="D14" s="212">
        <v>3</v>
      </c>
      <c r="E14" s="212"/>
      <c r="F14" s="212"/>
      <c r="G14" s="449">
        <f t="shared" si="0"/>
        <v>0</v>
      </c>
      <c r="H14" s="229"/>
      <c r="I14" s="180"/>
      <c r="J14" s="181"/>
      <c r="K14" s="182"/>
      <c r="L14" s="182"/>
      <c r="M14" s="182"/>
      <c r="N14" s="182"/>
    </row>
    <row r="15" spans="1:14" s="100" customFormat="1" ht="15">
      <c r="A15" s="254"/>
      <c r="B15" s="212"/>
      <c r="C15" s="212">
        <v>0</v>
      </c>
      <c r="D15" s="212">
        <v>3</v>
      </c>
      <c r="E15" s="212"/>
      <c r="F15" s="212"/>
      <c r="G15" s="449">
        <f t="shared" si="0"/>
        <v>0</v>
      </c>
      <c r="H15" s="229"/>
      <c r="I15" s="180"/>
      <c r="J15" s="181"/>
      <c r="K15" s="182"/>
      <c r="L15" s="182"/>
      <c r="M15" s="182"/>
      <c r="N15" s="182"/>
    </row>
    <row r="16" spans="1:14" s="100" customFormat="1" ht="15">
      <c r="A16" s="254"/>
      <c r="B16" s="209"/>
      <c r="C16" s="212">
        <v>0</v>
      </c>
      <c r="D16" s="212">
        <v>3</v>
      </c>
      <c r="E16" s="212"/>
      <c r="F16" s="212"/>
      <c r="G16" s="449">
        <f t="shared" si="0"/>
        <v>0</v>
      </c>
      <c r="H16" s="229"/>
      <c r="I16" s="180"/>
      <c r="J16" s="181"/>
      <c r="K16" s="182"/>
      <c r="L16" s="182"/>
      <c r="M16" s="182"/>
      <c r="N16" s="182"/>
    </row>
    <row r="17" spans="1:14" s="100" customFormat="1" ht="15">
      <c r="A17" s="254"/>
      <c r="B17" s="212"/>
      <c r="C17" s="212">
        <v>0</v>
      </c>
      <c r="D17" s="212">
        <v>3</v>
      </c>
      <c r="E17" s="212"/>
      <c r="F17" s="212"/>
      <c r="G17" s="449">
        <f t="shared" si="0"/>
        <v>0</v>
      </c>
      <c r="H17" s="229"/>
      <c r="I17" s="180"/>
      <c r="J17" s="181"/>
      <c r="K17" s="182"/>
      <c r="L17" s="182"/>
      <c r="M17" s="182"/>
      <c r="N17" s="182"/>
    </row>
    <row r="18" spans="1:14" s="100" customFormat="1" ht="15">
      <c r="A18" s="254"/>
      <c r="B18" s="212"/>
      <c r="C18" s="212">
        <v>0</v>
      </c>
      <c r="D18" s="212">
        <v>3</v>
      </c>
      <c r="E18" s="212"/>
      <c r="F18" s="212"/>
      <c r="G18" s="449">
        <f t="shared" si="0"/>
        <v>0</v>
      </c>
      <c r="H18" s="229"/>
      <c r="I18" s="180"/>
      <c r="J18" s="181"/>
      <c r="K18" s="182"/>
      <c r="L18" s="182"/>
      <c r="M18" s="182"/>
      <c r="N18" s="182"/>
    </row>
    <row r="19" spans="1:14" s="100" customFormat="1" ht="15">
      <c r="A19" s="254"/>
      <c r="B19" s="212"/>
      <c r="C19" s="212">
        <v>0</v>
      </c>
      <c r="D19" s="212">
        <v>3</v>
      </c>
      <c r="E19" s="212"/>
      <c r="F19" s="212"/>
      <c r="G19" s="449">
        <f t="shared" si="0"/>
        <v>0</v>
      </c>
      <c r="H19" s="229"/>
      <c r="I19" s="180"/>
      <c r="J19" s="181"/>
      <c r="K19" s="182"/>
      <c r="L19" s="182"/>
      <c r="M19" s="182"/>
      <c r="N19" s="182"/>
    </row>
    <row r="20" spans="1:14" s="100" customFormat="1" ht="15">
      <c r="A20" s="254"/>
      <c r="B20" s="212"/>
      <c r="C20" s="212">
        <v>0</v>
      </c>
      <c r="D20" s="212">
        <v>3</v>
      </c>
      <c r="E20" s="212"/>
      <c r="F20" s="212"/>
      <c r="G20" s="449">
        <f t="shared" si="0"/>
        <v>0</v>
      </c>
      <c r="H20" s="229"/>
      <c r="I20" s="180"/>
      <c r="J20" s="181"/>
      <c r="K20" s="182"/>
      <c r="L20" s="182"/>
      <c r="M20" s="182"/>
      <c r="N20" s="182"/>
    </row>
    <row r="21" spans="1:14" s="100" customFormat="1" ht="15">
      <c r="A21" s="254"/>
      <c r="B21" s="212"/>
      <c r="C21" s="212">
        <v>0</v>
      </c>
      <c r="D21" s="212">
        <v>3</v>
      </c>
      <c r="E21" s="212"/>
      <c r="F21" s="212"/>
      <c r="G21" s="449">
        <f t="shared" si="0"/>
        <v>0</v>
      </c>
      <c r="H21" s="229"/>
      <c r="I21" s="180"/>
      <c r="J21" s="181"/>
      <c r="K21" s="182"/>
      <c r="L21" s="182"/>
      <c r="M21" s="182"/>
      <c r="N21" s="182"/>
    </row>
    <row r="22" spans="1:14" s="100" customFormat="1" ht="15">
      <c r="A22" s="254"/>
      <c r="B22" s="212"/>
      <c r="C22" s="212">
        <v>0</v>
      </c>
      <c r="D22" s="212">
        <v>3</v>
      </c>
      <c r="E22" s="212"/>
      <c r="F22" s="212"/>
      <c r="G22" s="449">
        <f t="shared" si="0"/>
        <v>0</v>
      </c>
      <c r="H22" s="229"/>
      <c r="I22" s="180"/>
      <c r="J22" s="181"/>
      <c r="K22" s="182"/>
      <c r="L22" s="182"/>
      <c r="M22" s="182"/>
      <c r="N22" s="182"/>
    </row>
    <row r="23" spans="1:14" s="100" customFormat="1" ht="15">
      <c r="A23" s="254"/>
      <c r="B23" s="212"/>
      <c r="C23" s="212"/>
      <c r="D23" s="212"/>
      <c r="E23" s="212"/>
      <c r="F23" s="212"/>
      <c r="G23" s="449">
        <f t="shared" si="0"/>
        <v>0</v>
      </c>
      <c r="H23" s="229"/>
      <c r="I23" s="180"/>
      <c r="J23" s="181"/>
      <c r="K23" s="182"/>
      <c r="L23" s="182"/>
      <c r="M23" s="182"/>
      <c r="N23" s="182"/>
    </row>
    <row r="24" spans="1:14" ht="42" customHeight="1">
      <c r="A24" s="251" t="s">
        <v>254</v>
      </c>
      <c r="B24" s="561" t="s">
        <v>620</v>
      </c>
      <c r="C24" s="561"/>
      <c r="D24" s="561"/>
      <c r="E24" s="473"/>
      <c r="F24" s="473"/>
      <c r="G24" s="240">
        <v>24</v>
      </c>
      <c r="H24" s="240">
        <f>SUM(G26:G31)</f>
        <v>0</v>
      </c>
      <c r="I24" s="206"/>
      <c r="K24" s="183"/>
      <c r="L24" s="183"/>
      <c r="M24" s="183"/>
      <c r="N24" s="183"/>
    </row>
    <row r="25" spans="1:14" ht="39">
      <c r="A25" s="252"/>
      <c r="B25" s="486" t="s">
        <v>608</v>
      </c>
      <c r="C25" s="485" t="s">
        <v>250</v>
      </c>
      <c r="D25" s="485" t="s">
        <v>251</v>
      </c>
      <c r="E25" s="485" t="s">
        <v>1021</v>
      </c>
      <c r="F25" s="485" t="s">
        <v>1022</v>
      </c>
      <c r="G25" s="484" t="s">
        <v>672</v>
      </c>
      <c r="H25" s="207"/>
      <c r="I25" s="206"/>
      <c r="K25" s="183"/>
      <c r="L25" s="183"/>
      <c r="M25" s="183"/>
      <c r="N25" s="183"/>
    </row>
    <row r="26" spans="1:14" s="16" customFormat="1" ht="15">
      <c r="A26" s="254"/>
      <c r="B26" s="213"/>
      <c r="C26" s="213">
        <v>0</v>
      </c>
      <c r="D26" s="213">
        <v>0</v>
      </c>
      <c r="E26" s="213"/>
      <c r="F26" s="213"/>
      <c r="G26" s="449">
        <f>_xlfn.IFS(D26=1,24,C26=1,(1.4*24)/D26+(24*0.2),C26=2,(1.4*24)/D26+(24*0.1),C26=3,(1.4*24)/D26+(24*0.05),C26&gt;3,(1.4*24)/D26,C26=0,0)+IF(F26=4,4,0)+IF(E26=4,4,0)</f>
        <v>0</v>
      </c>
      <c r="H26" s="231"/>
      <c r="I26" s="184"/>
      <c r="J26" s="185"/>
      <c r="K26" s="185"/>
      <c r="L26" s="185"/>
      <c r="M26" s="186"/>
      <c r="N26" s="186"/>
    </row>
    <row r="27" spans="1:14" s="16" customFormat="1" ht="15">
      <c r="A27" s="254"/>
      <c r="B27" s="213"/>
      <c r="C27" s="213">
        <v>0</v>
      </c>
      <c r="D27" s="213">
        <v>0</v>
      </c>
      <c r="E27" s="213"/>
      <c r="F27" s="213"/>
      <c r="G27" s="449">
        <f t="shared" ref="G27:G31" si="1">_xlfn.IFS(D27=1,24,C27=1,(1.4*24)/D27+(24*0.2),C27=2,(1.4*24)/D27+(24*0.1),C27=3,(1.4*24)/D27+(24*0.05),C27&gt;3,(1.4*24)/D27,C27=0,0)+IF(F27=4,4,0)+IF(E27=4,4,0)</f>
        <v>0</v>
      </c>
      <c r="H27" s="231"/>
      <c r="I27" s="184"/>
      <c r="J27" s="185"/>
      <c r="K27" s="185"/>
      <c r="L27" s="185"/>
      <c r="M27" s="186"/>
      <c r="N27" s="186"/>
    </row>
    <row r="28" spans="1:14" s="16" customFormat="1" ht="15">
      <c r="A28" s="254"/>
      <c r="B28" s="213"/>
      <c r="C28" s="213">
        <v>0</v>
      </c>
      <c r="D28" s="213">
        <v>0</v>
      </c>
      <c r="E28" s="213"/>
      <c r="F28" s="213"/>
      <c r="G28" s="449">
        <f t="shared" si="1"/>
        <v>0</v>
      </c>
      <c r="H28" s="231"/>
      <c r="I28" s="184"/>
      <c r="J28" s="185"/>
      <c r="K28" s="185"/>
      <c r="L28" s="185"/>
      <c r="M28" s="186"/>
      <c r="N28" s="186"/>
    </row>
    <row r="29" spans="1:14" s="16" customFormat="1" ht="15">
      <c r="A29" s="254"/>
      <c r="B29" s="213"/>
      <c r="C29" s="213">
        <v>0</v>
      </c>
      <c r="D29" s="213">
        <v>0</v>
      </c>
      <c r="E29" s="213"/>
      <c r="F29" s="213"/>
      <c r="G29" s="449">
        <f t="shared" si="1"/>
        <v>0</v>
      </c>
      <c r="H29" s="231"/>
      <c r="I29" s="184"/>
      <c r="J29" s="185"/>
      <c r="K29" s="185"/>
      <c r="L29" s="185"/>
      <c r="M29" s="186"/>
      <c r="N29" s="186"/>
    </row>
    <row r="30" spans="1:14" s="16" customFormat="1" ht="15">
      <c r="A30" s="254"/>
      <c r="B30" s="213"/>
      <c r="C30" s="213">
        <v>0</v>
      </c>
      <c r="D30" s="213">
        <v>0</v>
      </c>
      <c r="E30" s="213"/>
      <c r="F30" s="213"/>
      <c r="G30" s="449">
        <f t="shared" si="1"/>
        <v>0</v>
      </c>
      <c r="H30" s="231"/>
      <c r="I30" s="184"/>
      <c r="J30" s="185"/>
      <c r="K30" s="185"/>
      <c r="L30" s="185"/>
      <c r="M30" s="186"/>
      <c r="N30" s="186"/>
    </row>
    <row r="31" spans="1:14" s="16" customFormat="1" ht="15">
      <c r="A31" s="254"/>
      <c r="B31" s="213"/>
      <c r="C31" s="213">
        <v>0</v>
      </c>
      <c r="D31" s="213">
        <v>0</v>
      </c>
      <c r="E31" s="213"/>
      <c r="F31" s="213"/>
      <c r="G31" s="449">
        <f t="shared" si="1"/>
        <v>0</v>
      </c>
      <c r="H31" s="231"/>
      <c r="I31" s="184"/>
      <c r="J31" s="185"/>
      <c r="K31" s="185"/>
      <c r="L31" s="185"/>
      <c r="M31" s="186"/>
      <c r="N31" s="186"/>
    </row>
    <row r="32" spans="1:14" ht="38.1" customHeight="1">
      <c r="A32" s="251" t="s">
        <v>255</v>
      </c>
      <c r="B32" s="561" t="s">
        <v>981</v>
      </c>
      <c r="C32" s="561"/>
      <c r="D32" s="561"/>
      <c r="E32" s="473"/>
      <c r="F32" s="473"/>
      <c r="G32" s="240">
        <v>16</v>
      </c>
      <c r="H32" s="240">
        <f>SUM(G34:G41)</f>
        <v>0</v>
      </c>
      <c r="I32" s="206"/>
    </row>
    <row r="33" spans="1:14" ht="39">
      <c r="A33" s="252"/>
      <c r="B33" s="486" t="s">
        <v>608</v>
      </c>
      <c r="C33" s="485" t="s">
        <v>250</v>
      </c>
      <c r="D33" s="485" t="s">
        <v>251</v>
      </c>
      <c r="E33" s="485" t="s">
        <v>1021</v>
      </c>
      <c r="F33" s="485" t="s">
        <v>1022</v>
      </c>
      <c r="G33" s="484" t="s">
        <v>672</v>
      </c>
      <c r="H33" s="207"/>
      <c r="I33" s="206"/>
    </row>
    <row r="34" spans="1:14" s="16" customFormat="1" ht="33.950000000000003" customHeight="1">
      <c r="A34" s="254"/>
      <c r="B34" s="460"/>
      <c r="C34" s="213">
        <v>0</v>
      </c>
      <c r="D34" s="213">
        <v>0</v>
      </c>
      <c r="E34" s="213"/>
      <c r="F34" s="213"/>
      <c r="G34" s="449">
        <f>_xlfn.IFS(D34=1,16,C34=1,(1.4*16)/D34+(16*0.2),C34=2,(1.4*16)/D34+(16*0.1),C34=3,(1.4*16)/D34+(16*0.05),C34&gt;3,(1.4*16)/D34,C34=0,0)+IF(F34=4,4,0)+IF(E34=4,4,0)</f>
        <v>0</v>
      </c>
      <c r="H34" s="231"/>
      <c r="I34" s="184"/>
      <c r="J34" s="185"/>
      <c r="K34" s="185"/>
      <c r="L34" s="185"/>
      <c r="M34" s="186"/>
      <c r="N34" s="186"/>
    </row>
    <row r="35" spans="1:14" s="16" customFormat="1" ht="15">
      <c r="A35" s="254"/>
      <c r="B35" s="213"/>
      <c r="C35" s="213">
        <v>0</v>
      </c>
      <c r="D35" s="213">
        <v>0</v>
      </c>
      <c r="E35" s="213"/>
      <c r="F35" s="213"/>
      <c r="G35" s="449">
        <f t="shared" ref="G35:G41" si="2">_xlfn.IFS(D35=1,16,C35=1,(1.4*16)/D35+(16*0.2),C35=2,(1.4*16)/D35+(16*0.1),C35=3,(1.4*16)/D35+(16*0.05),C35&gt;3,(1.4*16)/D35,C35=0,0)+IF(F35=4,4,0)+IF(E35=4,4,0)</f>
        <v>0</v>
      </c>
      <c r="H35" s="231"/>
      <c r="I35" s="184"/>
      <c r="J35" s="185"/>
      <c r="K35" s="185"/>
      <c r="L35" s="185"/>
      <c r="M35" s="186"/>
      <c r="N35" s="186"/>
    </row>
    <row r="36" spans="1:14" s="16" customFormat="1" ht="15">
      <c r="A36" s="254"/>
      <c r="B36" s="213"/>
      <c r="C36" s="213">
        <v>0</v>
      </c>
      <c r="D36" s="213">
        <v>0</v>
      </c>
      <c r="E36" s="213"/>
      <c r="F36" s="213"/>
      <c r="G36" s="449">
        <f t="shared" si="2"/>
        <v>0</v>
      </c>
      <c r="H36" s="231"/>
      <c r="I36" s="184"/>
      <c r="J36" s="185"/>
      <c r="K36" s="185"/>
      <c r="L36" s="185"/>
      <c r="M36" s="186"/>
      <c r="N36" s="186"/>
    </row>
    <row r="37" spans="1:14" s="16" customFormat="1" ht="15">
      <c r="A37" s="254"/>
      <c r="B37" s="213"/>
      <c r="C37" s="213">
        <v>0</v>
      </c>
      <c r="D37" s="213">
        <v>0</v>
      </c>
      <c r="E37" s="213"/>
      <c r="F37" s="213"/>
      <c r="G37" s="449">
        <f t="shared" si="2"/>
        <v>0</v>
      </c>
      <c r="H37" s="231"/>
      <c r="I37" s="184"/>
      <c r="J37" s="185"/>
      <c r="K37" s="185"/>
      <c r="L37" s="185"/>
      <c r="M37" s="186"/>
      <c r="N37" s="186"/>
    </row>
    <row r="38" spans="1:14" s="16" customFormat="1" ht="15">
      <c r="A38" s="254"/>
      <c r="B38" s="213"/>
      <c r="C38" s="213">
        <v>0</v>
      </c>
      <c r="D38" s="213">
        <v>0</v>
      </c>
      <c r="E38" s="213"/>
      <c r="F38" s="213"/>
      <c r="G38" s="449">
        <f t="shared" si="2"/>
        <v>0</v>
      </c>
      <c r="H38" s="231"/>
      <c r="I38" s="184"/>
      <c r="J38" s="185"/>
      <c r="K38" s="185"/>
      <c r="L38" s="185"/>
      <c r="M38" s="186"/>
      <c r="N38" s="186"/>
    </row>
    <row r="39" spans="1:14" s="16" customFormat="1" ht="15">
      <c r="A39" s="254"/>
      <c r="B39" s="213"/>
      <c r="C39" s="213">
        <v>0</v>
      </c>
      <c r="D39" s="213">
        <v>0</v>
      </c>
      <c r="E39" s="213"/>
      <c r="F39" s="213"/>
      <c r="G39" s="449">
        <f t="shared" si="2"/>
        <v>0</v>
      </c>
      <c r="H39" s="231"/>
      <c r="I39" s="184"/>
      <c r="J39" s="185"/>
      <c r="K39" s="185"/>
      <c r="L39" s="185"/>
      <c r="M39" s="186"/>
      <c r="N39" s="186"/>
    </row>
    <row r="40" spans="1:14" s="16" customFormat="1" ht="15">
      <c r="A40" s="254"/>
      <c r="B40" s="213"/>
      <c r="C40" s="213">
        <v>0</v>
      </c>
      <c r="D40" s="213">
        <v>0</v>
      </c>
      <c r="E40" s="213"/>
      <c r="F40" s="213"/>
      <c r="G40" s="449">
        <f t="shared" si="2"/>
        <v>0</v>
      </c>
      <c r="H40" s="231"/>
      <c r="I40" s="184"/>
      <c r="J40" s="185"/>
      <c r="K40" s="185"/>
      <c r="L40" s="185"/>
      <c r="M40" s="186"/>
      <c r="N40" s="186"/>
    </row>
    <row r="41" spans="1:14" s="16" customFormat="1" ht="15">
      <c r="A41" s="254"/>
      <c r="B41" s="213"/>
      <c r="C41" s="213">
        <v>0</v>
      </c>
      <c r="D41" s="213">
        <v>0</v>
      </c>
      <c r="E41" s="213"/>
      <c r="F41" s="213"/>
      <c r="G41" s="449">
        <f t="shared" si="2"/>
        <v>0</v>
      </c>
      <c r="H41" s="231"/>
      <c r="I41" s="184"/>
      <c r="J41" s="185"/>
      <c r="K41" s="185"/>
      <c r="L41" s="185"/>
      <c r="M41" s="186"/>
      <c r="N41" s="186"/>
    </row>
    <row r="42" spans="1:14" ht="36.950000000000003" customHeight="1">
      <c r="A42" s="251" t="s">
        <v>256</v>
      </c>
      <c r="B42" s="561" t="s">
        <v>622</v>
      </c>
      <c r="C42" s="561"/>
      <c r="D42" s="561"/>
      <c r="E42" s="473"/>
      <c r="F42" s="473"/>
      <c r="G42" s="240">
        <v>10</v>
      </c>
      <c r="H42" s="240">
        <f>SUM(D44:D51)</f>
        <v>0</v>
      </c>
      <c r="I42" s="206"/>
    </row>
    <row r="43" spans="1:14" ht="39">
      <c r="A43" s="252"/>
      <c r="B43" s="488" t="s">
        <v>608</v>
      </c>
      <c r="C43" s="489" t="s">
        <v>250</v>
      </c>
      <c r="D43" s="489" t="s">
        <v>251</v>
      </c>
      <c r="E43" s="489" t="s">
        <v>1021</v>
      </c>
      <c r="F43" s="489" t="s">
        <v>1022</v>
      </c>
      <c r="G43" s="484" t="s">
        <v>672</v>
      </c>
      <c r="H43" s="207"/>
      <c r="I43" s="206"/>
    </row>
    <row r="44" spans="1:14" s="16" customFormat="1" ht="15">
      <c r="A44" s="254"/>
      <c r="B44" s="487"/>
      <c r="C44" s="487"/>
      <c r="D44" s="487"/>
      <c r="E44" s="487"/>
      <c r="F44" s="487"/>
      <c r="G44" s="449">
        <f>_xlfn.IFS(D44=1,10,C44=1,(1.4*10)/D44+(10*0.2),C44=2,(1.4*10)/D44+(10*0.1),C44=3,(1.4*10)/D44+(10*0.05),C44&gt;3,(1.4*10)/D44,C44=0,0)++IF(F44=4,4,0)+IF(E44=4,4,0)</f>
        <v>0</v>
      </c>
      <c r="H44" s="231"/>
      <c r="I44" s="184"/>
      <c r="J44" s="185"/>
      <c r="K44" s="185"/>
      <c r="L44" s="185"/>
      <c r="M44" s="186"/>
      <c r="N44" s="186"/>
    </row>
    <row r="45" spans="1:14" s="16" customFormat="1" ht="15">
      <c r="A45" s="254"/>
      <c r="B45" s="213"/>
      <c r="C45" s="213"/>
      <c r="D45" s="213"/>
      <c r="E45" s="213"/>
      <c r="F45" s="213"/>
      <c r="G45" s="449">
        <f t="shared" ref="G45:G51" si="3">_xlfn.IFS(D45=1,10,C45=1,(1.4*10)/D45+(10*0.2),C45=2,(1.4*10)/D45+(10*0.1),C45=3,(1.4*10)/D45+(10*0.05),C45&gt;3,(1.4*10)/D45,C45=0,0)++IF(F45=4,4,0)+IF(E45=4,4,0)</f>
        <v>0</v>
      </c>
      <c r="H45" s="231"/>
      <c r="I45" s="184"/>
      <c r="J45" s="185"/>
      <c r="K45" s="185"/>
      <c r="L45" s="185"/>
      <c r="M45" s="186"/>
      <c r="N45" s="186"/>
    </row>
    <row r="46" spans="1:14" s="16" customFormat="1" ht="15">
      <c r="A46" s="254"/>
      <c r="B46" s="213"/>
      <c r="C46" s="213"/>
      <c r="D46" s="213"/>
      <c r="E46" s="213"/>
      <c r="F46" s="213"/>
      <c r="G46" s="449">
        <f t="shared" si="3"/>
        <v>0</v>
      </c>
      <c r="H46" s="231"/>
      <c r="I46" s="184"/>
      <c r="J46" s="185"/>
      <c r="K46" s="185"/>
      <c r="L46" s="185"/>
      <c r="M46" s="186"/>
      <c r="N46" s="186"/>
    </row>
    <row r="47" spans="1:14" s="16" customFormat="1" ht="15">
      <c r="A47" s="254"/>
      <c r="B47" s="213"/>
      <c r="C47" s="213"/>
      <c r="D47" s="213"/>
      <c r="E47" s="213"/>
      <c r="F47" s="213"/>
      <c r="G47" s="449">
        <f t="shared" si="3"/>
        <v>0</v>
      </c>
      <c r="H47" s="231"/>
      <c r="I47" s="184"/>
      <c r="J47" s="185"/>
      <c r="K47" s="185"/>
      <c r="L47" s="185"/>
      <c r="M47" s="186"/>
      <c r="N47" s="186"/>
    </row>
    <row r="48" spans="1:14" s="16" customFormat="1" ht="18" customHeight="1">
      <c r="A48" s="254"/>
      <c r="B48" s="213"/>
      <c r="C48" s="213"/>
      <c r="D48" s="213"/>
      <c r="E48" s="213"/>
      <c r="F48" s="213"/>
      <c r="G48" s="449">
        <f t="shared" si="3"/>
        <v>0</v>
      </c>
      <c r="H48" s="231"/>
      <c r="I48" s="184"/>
      <c r="J48" s="185"/>
      <c r="K48" s="185"/>
      <c r="L48" s="185"/>
      <c r="M48" s="186"/>
      <c r="N48" s="186"/>
    </row>
    <row r="49" spans="1:14" s="16" customFormat="1" ht="15">
      <c r="A49" s="254"/>
      <c r="B49" s="213"/>
      <c r="C49" s="213"/>
      <c r="D49" s="213"/>
      <c r="E49" s="213"/>
      <c r="F49" s="213"/>
      <c r="G49" s="449">
        <f t="shared" si="3"/>
        <v>0</v>
      </c>
      <c r="H49" s="231"/>
      <c r="I49" s="184"/>
      <c r="J49" s="185"/>
      <c r="K49" s="185"/>
      <c r="L49" s="185"/>
      <c r="M49" s="186"/>
      <c r="N49" s="186"/>
    </row>
    <row r="50" spans="1:14" s="16" customFormat="1" ht="15">
      <c r="A50" s="254"/>
      <c r="B50" s="213"/>
      <c r="C50" s="213"/>
      <c r="D50" s="213"/>
      <c r="E50" s="213"/>
      <c r="F50" s="213"/>
      <c r="G50" s="449">
        <f t="shared" si="3"/>
        <v>0</v>
      </c>
      <c r="H50" s="231"/>
      <c r="I50" s="184"/>
      <c r="J50" s="185"/>
      <c r="K50" s="185"/>
      <c r="L50" s="185"/>
      <c r="M50" s="186"/>
      <c r="N50" s="186"/>
    </row>
    <row r="51" spans="1:14" s="16" customFormat="1" ht="15">
      <c r="A51" s="254"/>
      <c r="B51" s="213"/>
      <c r="C51" s="213"/>
      <c r="D51" s="213"/>
      <c r="E51" s="213"/>
      <c r="F51" s="213"/>
      <c r="G51" s="449">
        <f t="shared" si="3"/>
        <v>0</v>
      </c>
      <c r="H51" s="231"/>
      <c r="I51" s="184"/>
      <c r="J51" s="185"/>
      <c r="K51" s="185"/>
      <c r="L51" s="185"/>
      <c r="M51" s="186"/>
      <c r="N51" s="186"/>
    </row>
    <row r="52" spans="1:14" ht="39.950000000000003" customHeight="1">
      <c r="A52" s="251" t="s">
        <v>257</v>
      </c>
      <c r="B52" s="566" t="s">
        <v>621</v>
      </c>
      <c r="C52" s="566"/>
      <c r="D52" s="566"/>
      <c r="E52" s="478"/>
      <c r="F52" s="478"/>
      <c r="G52" s="240">
        <v>8</v>
      </c>
      <c r="H52" s="240">
        <f>SUM(G54:G61)</f>
        <v>0</v>
      </c>
      <c r="I52" s="206"/>
    </row>
    <row r="53" spans="1:14" ht="39">
      <c r="A53" s="252"/>
      <c r="B53" s="486" t="s">
        <v>608</v>
      </c>
      <c r="C53" s="485" t="s">
        <v>250</v>
      </c>
      <c r="D53" s="485" t="s">
        <v>251</v>
      </c>
      <c r="E53" s="485" t="s">
        <v>1021</v>
      </c>
      <c r="F53" s="485" t="s">
        <v>1022</v>
      </c>
      <c r="G53" s="484" t="s">
        <v>672</v>
      </c>
      <c r="H53" s="207"/>
      <c r="I53" s="206"/>
    </row>
    <row r="54" spans="1:14" s="16" customFormat="1" ht="15">
      <c r="A54" s="254"/>
      <c r="B54" s="213"/>
      <c r="C54" s="213">
        <v>0</v>
      </c>
      <c r="D54" s="213">
        <v>3</v>
      </c>
      <c r="E54" s="213"/>
      <c r="F54" s="213"/>
      <c r="G54" s="449">
        <f>_xlfn.IFS(D54=1,8,C54=1,(1.4*8)/D54+(8*0.2),C54=2,(1.4*8)/D54+(8*0.1),C54=3,(1.4*8)/D54+(8*0.05),C54&gt;3,(1.4*8)/D54,C54=0,0)+IF(E54=4,4,0)+IF(F54=4,4,0)</f>
        <v>0</v>
      </c>
      <c r="H54" s="231"/>
      <c r="I54" s="184"/>
      <c r="J54" s="185"/>
      <c r="K54" s="185"/>
      <c r="L54" s="185"/>
      <c r="M54" s="186"/>
      <c r="N54" s="186"/>
    </row>
    <row r="55" spans="1:14" s="16" customFormat="1" ht="15">
      <c r="A55" s="254"/>
      <c r="B55" s="213"/>
      <c r="C55" s="213">
        <v>0</v>
      </c>
      <c r="D55" s="213">
        <v>3</v>
      </c>
      <c r="E55" s="213"/>
      <c r="F55" s="213"/>
      <c r="G55" s="449">
        <f t="shared" ref="G55:G61" si="4">_xlfn.IFS(D55=1,8,C55=1,(1.4*8)/D55+(8*0.2),C55=2,(1.4*8)/D55+(8*0.1),C55=3,(1.4*8)/D55+(8*0.05),C55&gt;3,(1.4*8)/D55,C55=0,0)+IF(E55=4,4,0)+IF(F55=4,4,0)</f>
        <v>0</v>
      </c>
      <c r="H55" s="231"/>
      <c r="I55" s="184"/>
      <c r="J55" s="185"/>
      <c r="K55" s="185"/>
      <c r="L55" s="185"/>
      <c r="M55" s="186"/>
      <c r="N55" s="186"/>
    </row>
    <row r="56" spans="1:14" s="16" customFormat="1" ht="15">
      <c r="A56" s="254"/>
      <c r="B56" s="213"/>
      <c r="C56" s="213">
        <v>0</v>
      </c>
      <c r="D56" s="213">
        <v>3</v>
      </c>
      <c r="E56" s="213"/>
      <c r="F56" s="213"/>
      <c r="G56" s="449">
        <f t="shared" si="4"/>
        <v>0</v>
      </c>
      <c r="H56" s="231"/>
      <c r="I56" s="184"/>
      <c r="J56" s="185"/>
      <c r="K56" s="185"/>
      <c r="L56" s="185"/>
      <c r="M56" s="186"/>
      <c r="N56" s="186"/>
    </row>
    <row r="57" spans="1:14" s="16" customFormat="1" ht="15">
      <c r="A57" s="254"/>
      <c r="B57" s="213"/>
      <c r="C57" s="213">
        <v>0</v>
      </c>
      <c r="D57" s="213">
        <v>6</v>
      </c>
      <c r="E57" s="213"/>
      <c r="F57" s="213"/>
      <c r="G57" s="449">
        <f t="shared" si="4"/>
        <v>0</v>
      </c>
      <c r="H57" s="231"/>
      <c r="I57" s="184"/>
      <c r="J57" s="185"/>
      <c r="K57" s="185"/>
      <c r="L57" s="185"/>
      <c r="M57" s="186"/>
      <c r="N57" s="186"/>
    </row>
    <row r="58" spans="1:14" s="16" customFormat="1" ht="15">
      <c r="A58" s="254"/>
      <c r="B58" s="213"/>
      <c r="C58" s="213">
        <v>0</v>
      </c>
      <c r="D58" s="213">
        <v>3</v>
      </c>
      <c r="E58" s="213"/>
      <c r="F58" s="213"/>
      <c r="G58" s="449">
        <f t="shared" si="4"/>
        <v>0</v>
      </c>
      <c r="H58" s="231"/>
      <c r="I58" s="184"/>
      <c r="J58" s="185"/>
      <c r="K58" s="185"/>
      <c r="L58" s="185"/>
      <c r="M58" s="186"/>
      <c r="N58" s="186"/>
    </row>
    <row r="59" spans="1:14" s="16" customFormat="1" ht="15">
      <c r="A59" s="254"/>
      <c r="B59" s="213"/>
      <c r="C59" s="213">
        <v>0</v>
      </c>
      <c r="D59" s="213">
        <v>5</v>
      </c>
      <c r="E59" s="213"/>
      <c r="F59" s="213"/>
      <c r="G59" s="449">
        <f t="shared" si="4"/>
        <v>0</v>
      </c>
      <c r="H59" s="231"/>
      <c r="I59" s="184"/>
      <c r="J59" s="185"/>
      <c r="K59" s="185"/>
      <c r="L59" s="185"/>
      <c r="M59" s="186"/>
      <c r="N59" s="186"/>
    </row>
    <row r="60" spans="1:14" s="16" customFormat="1" ht="15">
      <c r="A60" s="254"/>
      <c r="B60" s="213"/>
      <c r="C60" s="213">
        <v>0</v>
      </c>
      <c r="D60" s="213">
        <v>5</v>
      </c>
      <c r="E60" s="213"/>
      <c r="F60" s="213"/>
      <c r="G60" s="449">
        <f t="shared" si="4"/>
        <v>0</v>
      </c>
      <c r="H60" s="231"/>
      <c r="I60" s="184"/>
      <c r="J60" s="185"/>
      <c r="K60" s="185"/>
      <c r="L60" s="185"/>
      <c r="M60" s="186"/>
      <c r="N60" s="186"/>
    </row>
    <row r="61" spans="1:14" s="16" customFormat="1" ht="17.100000000000001" customHeight="1">
      <c r="A61" s="254"/>
      <c r="B61" s="213"/>
      <c r="C61" s="213">
        <v>0</v>
      </c>
      <c r="D61" s="213">
        <v>5</v>
      </c>
      <c r="E61" s="213"/>
      <c r="F61" s="213"/>
      <c r="G61" s="449">
        <f t="shared" si="4"/>
        <v>0</v>
      </c>
      <c r="H61" s="231"/>
      <c r="I61" s="184"/>
      <c r="J61" s="185"/>
      <c r="K61" s="185"/>
      <c r="L61" s="185"/>
      <c r="M61" s="186"/>
      <c r="N61" s="186"/>
    </row>
    <row r="62" spans="1:14" ht="38.1" customHeight="1">
      <c r="A62" s="251" t="s">
        <v>258</v>
      </c>
      <c r="B62" s="567" t="s">
        <v>624</v>
      </c>
      <c r="C62" s="567"/>
      <c r="D62" s="567"/>
      <c r="E62" s="479"/>
      <c r="F62" s="479"/>
      <c r="G62" s="240">
        <v>8</v>
      </c>
      <c r="H62" s="240">
        <f>SUM(G64:G69)</f>
        <v>0</v>
      </c>
      <c r="I62" s="206"/>
    </row>
    <row r="63" spans="1:14" ht="25.5">
      <c r="A63" s="252"/>
      <c r="B63" s="248" t="s">
        <v>608</v>
      </c>
      <c r="C63" s="249" t="s">
        <v>250</v>
      </c>
      <c r="D63" s="249" t="s">
        <v>251</v>
      </c>
      <c r="E63" s="249"/>
      <c r="F63" s="249"/>
      <c r="G63" s="448" t="s">
        <v>672</v>
      </c>
      <c r="H63" s="207"/>
      <c r="I63" s="206"/>
    </row>
    <row r="64" spans="1:14" s="16" customFormat="1" ht="15">
      <c r="A64" s="254"/>
      <c r="B64" s="213"/>
      <c r="C64" s="213">
        <v>0</v>
      </c>
      <c r="D64" s="213">
        <v>3</v>
      </c>
      <c r="E64" s="213"/>
      <c r="F64" s="213"/>
      <c r="G64" s="449">
        <f t="shared" ref="G64:G69" si="5">_xlfn.IFS(D64=1,8,C64=1,(1.4*8)/D64+(8*0.2),C64=2,(1.4*8)/D64+(8*0.1),C64=3,(1.4*8)/D64+(8*0.05),C64&gt;3,(1.4*8)/D64,C64=0,0)</f>
        <v>0</v>
      </c>
      <c r="H64" s="231"/>
      <c r="I64" s="184"/>
      <c r="J64" s="185"/>
      <c r="K64" s="185"/>
      <c r="L64" s="185"/>
      <c r="M64" s="186"/>
      <c r="N64" s="186"/>
    </row>
    <row r="65" spans="1:14" s="16" customFormat="1" ht="15">
      <c r="A65" s="254"/>
      <c r="B65" s="213"/>
      <c r="C65" s="213">
        <v>0</v>
      </c>
      <c r="D65" s="213">
        <v>3</v>
      </c>
      <c r="E65" s="213"/>
      <c r="F65" s="213"/>
      <c r="G65" s="449">
        <f t="shared" si="5"/>
        <v>0</v>
      </c>
      <c r="H65" s="231"/>
      <c r="I65" s="184"/>
      <c r="J65" s="185"/>
      <c r="K65" s="185"/>
      <c r="L65" s="185"/>
      <c r="M65" s="186"/>
      <c r="N65" s="186"/>
    </row>
    <row r="66" spans="1:14" s="16" customFormat="1" ht="15">
      <c r="A66" s="254"/>
      <c r="B66" s="213"/>
      <c r="C66" s="213">
        <v>0</v>
      </c>
      <c r="D66" s="213">
        <v>3</v>
      </c>
      <c r="E66" s="213"/>
      <c r="F66" s="213"/>
      <c r="G66" s="449">
        <f t="shared" si="5"/>
        <v>0</v>
      </c>
      <c r="H66" s="231"/>
      <c r="I66" s="184"/>
      <c r="J66" s="185"/>
      <c r="K66" s="185"/>
      <c r="L66" s="185"/>
      <c r="M66" s="186"/>
      <c r="N66" s="186"/>
    </row>
    <row r="67" spans="1:14" s="16" customFormat="1" ht="15">
      <c r="A67" s="254"/>
      <c r="B67" s="213"/>
      <c r="C67" s="213">
        <v>0</v>
      </c>
      <c r="D67" s="213">
        <v>6</v>
      </c>
      <c r="E67" s="213"/>
      <c r="F67" s="213"/>
      <c r="G67" s="449">
        <f t="shared" si="5"/>
        <v>0</v>
      </c>
      <c r="H67" s="231"/>
      <c r="I67" s="184"/>
      <c r="J67" s="185"/>
      <c r="K67" s="185"/>
      <c r="L67" s="185"/>
      <c r="M67" s="186"/>
      <c r="N67" s="186"/>
    </row>
    <row r="68" spans="1:14" s="16" customFormat="1" ht="15">
      <c r="A68" s="254"/>
      <c r="B68" s="213"/>
      <c r="C68" s="213">
        <v>0</v>
      </c>
      <c r="D68" s="213">
        <v>3</v>
      </c>
      <c r="E68" s="213"/>
      <c r="F68" s="213"/>
      <c r="G68" s="449">
        <f t="shared" si="5"/>
        <v>0</v>
      </c>
      <c r="H68" s="231"/>
      <c r="I68" s="184"/>
      <c r="J68" s="185"/>
      <c r="K68" s="185"/>
      <c r="L68" s="185"/>
      <c r="M68" s="186"/>
      <c r="N68" s="186"/>
    </row>
    <row r="69" spans="1:14" s="16" customFormat="1" ht="15">
      <c r="A69" s="254"/>
      <c r="B69" s="213"/>
      <c r="C69" s="213">
        <v>0</v>
      </c>
      <c r="D69" s="213">
        <v>5</v>
      </c>
      <c r="E69" s="213"/>
      <c r="F69" s="213"/>
      <c r="G69" s="449">
        <f t="shared" si="5"/>
        <v>0</v>
      </c>
      <c r="H69" s="231"/>
      <c r="I69" s="184"/>
      <c r="J69" s="185"/>
      <c r="K69" s="185"/>
      <c r="L69" s="185"/>
      <c r="M69" s="186"/>
      <c r="N69" s="186"/>
    </row>
    <row r="70" spans="1:14" ht="39" customHeight="1">
      <c r="A70" s="251" t="s">
        <v>259</v>
      </c>
      <c r="B70" s="566" t="s">
        <v>623</v>
      </c>
      <c r="C70" s="566"/>
      <c r="D70" s="566"/>
      <c r="E70" s="478"/>
      <c r="F70" s="478"/>
      <c r="G70" s="240">
        <v>4</v>
      </c>
      <c r="H70" s="240">
        <f>SUM(G72:G76)</f>
        <v>0</v>
      </c>
      <c r="I70" s="206"/>
    </row>
    <row r="71" spans="1:14" ht="25.5">
      <c r="A71" s="252"/>
      <c r="B71" s="248" t="s">
        <v>608</v>
      </c>
      <c r="C71" s="249" t="s">
        <v>250</v>
      </c>
      <c r="D71" s="249" t="s">
        <v>251</v>
      </c>
      <c r="E71" s="249"/>
      <c r="F71" s="249"/>
      <c r="G71" s="448" t="s">
        <v>672</v>
      </c>
      <c r="H71" s="207"/>
      <c r="I71" s="206"/>
    </row>
    <row r="72" spans="1:14" s="16" customFormat="1" ht="15">
      <c r="A72" s="254"/>
      <c r="B72" s="187" t="s">
        <v>611</v>
      </c>
      <c r="C72" s="213">
        <v>0</v>
      </c>
      <c r="D72" s="213">
        <v>2</v>
      </c>
      <c r="E72" s="213"/>
      <c r="F72" s="213"/>
      <c r="G72" s="449">
        <f>_xlfn.IFS(D72=1,4,C72=1,(1.4*4)/D72+(4*0.2),C72=2,(1.4*4)/D72+(4*0.1),C72=3,(1.4*4)/D72+(4*0.05),C72&gt;3,(1.4*4)/D72,C72=0,0)</f>
        <v>0</v>
      </c>
      <c r="H72" s="231"/>
      <c r="I72" s="184"/>
      <c r="J72" s="185"/>
      <c r="K72" s="185"/>
      <c r="L72" s="185"/>
      <c r="M72" s="186"/>
      <c r="N72" s="186"/>
    </row>
    <row r="73" spans="1:14" s="16" customFormat="1" ht="15">
      <c r="A73" s="254"/>
      <c r="B73" s="187"/>
      <c r="C73" s="213">
        <v>0</v>
      </c>
      <c r="D73" s="213">
        <v>3</v>
      </c>
      <c r="E73" s="213"/>
      <c r="F73" s="213"/>
      <c r="G73" s="449">
        <f t="shared" ref="G73:G76" si="6">_xlfn.IFS(D73=1,4,C73=1,(1.4*4)/D73+(4*0.2),C73=2,(1.4*4)/D73+(4*0.1),C73=3,(1.4*4)/D73+(4*0.05),C73&gt;3,(1.4*4)/D73,C73=0,0)</f>
        <v>0</v>
      </c>
      <c r="H73" s="231"/>
      <c r="I73" s="184"/>
      <c r="J73" s="185"/>
      <c r="K73" s="185"/>
      <c r="L73" s="185"/>
      <c r="M73" s="186"/>
      <c r="N73" s="186"/>
    </row>
    <row r="74" spans="1:14" s="16" customFormat="1" ht="15">
      <c r="A74" s="254"/>
      <c r="B74" s="187"/>
      <c r="C74" s="213">
        <v>0</v>
      </c>
      <c r="D74" s="213">
        <v>3</v>
      </c>
      <c r="E74" s="213"/>
      <c r="F74" s="213"/>
      <c r="G74" s="449">
        <f t="shared" si="6"/>
        <v>0</v>
      </c>
      <c r="H74" s="231"/>
      <c r="I74" s="184"/>
      <c r="J74" s="185"/>
      <c r="K74" s="185"/>
      <c r="L74" s="185"/>
      <c r="M74" s="186"/>
      <c r="N74" s="186"/>
    </row>
    <row r="75" spans="1:14" s="16" customFormat="1" ht="15">
      <c r="A75" s="254"/>
      <c r="B75" s="187"/>
      <c r="C75" s="213">
        <v>0</v>
      </c>
      <c r="D75" s="213">
        <v>3</v>
      </c>
      <c r="E75" s="213"/>
      <c r="F75" s="213"/>
      <c r="G75" s="449">
        <f t="shared" si="6"/>
        <v>0</v>
      </c>
      <c r="H75" s="231"/>
      <c r="I75" s="184"/>
      <c r="J75" s="185"/>
      <c r="K75" s="185"/>
      <c r="L75" s="185"/>
      <c r="M75" s="186"/>
      <c r="N75" s="186"/>
    </row>
    <row r="76" spans="1:14" s="16" customFormat="1" ht="15">
      <c r="A76" s="254"/>
      <c r="B76" s="187"/>
      <c r="C76" s="213">
        <v>0</v>
      </c>
      <c r="D76" s="213">
        <v>3</v>
      </c>
      <c r="E76" s="213"/>
      <c r="F76" s="213"/>
      <c r="G76" s="449">
        <f t="shared" si="6"/>
        <v>0</v>
      </c>
      <c r="H76" s="231"/>
      <c r="I76" s="184"/>
      <c r="J76" s="185"/>
      <c r="K76" s="185"/>
      <c r="L76" s="185"/>
      <c r="M76" s="186"/>
      <c r="N76" s="186"/>
    </row>
    <row r="77" spans="1:14" ht="33" customHeight="1">
      <c r="A77" s="251" t="s">
        <v>260</v>
      </c>
      <c r="B77" s="561" t="s">
        <v>625</v>
      </c>
      <c r="C77" s="561"/>
      <c r="D77" s="561"/>
      <c r="E77" s="473"/>
      <c r="F77" s="473"/>
      <c r="G77" s="240">
        <v>5</v>
      </c>
      <c r="H77" s="240">
        <f>SUM(G79:G84)</f>
        <v>0</v>
      </c>
      <c r="I77" s="206"/>
    </row>
    <row r="78" spans="1:14" ht="25.5">
      <c r="A78" s="252"/>
      <c r="B78" s="248" t="s">
        <v>608</v>
      </c>
      <c r="C78" s="249" t="s">
        <v>250</v>
      </c>
      <c r="D78" s="249" t="s">
        <v>251</v>
      </c>
      <c r="E78" s="249"/>
      <c r="F78" s="249"/>
      <c r="G78" s="448" t="s">
        <v>672</v>
      </c>
      <c r="H78" s="207"/>
      <c r="I78" s="206"/>
    </row>
    <row r="79" spans="1:14" s="97" customFormat="1" ht="15">
      <c r="A79" s="254"/>
      <c r="B79" s="187"/>
      <c r="C79" s="213">
        <v>0</v>
      </c>
      <c r="D79" s="213">
        <v>3</v>
      </c>
      <c r="E79" s="213"/>
      <c r="F79" s="213"/>
      <c r="G79" s="449">
        <f>_xlfn.IFS(D79=1,5,C79=1,(1.4*5)/D79+(5*0.2),C79=2,(1.4*5)/D79+(5*0.1),C79=3,(1.4*5)/D79+(5*0.05),C79&gt;3,(1.4*5)/D79,C79=0,0)</f>
        <v>0</v>
      </c>
      <c r="H79" s="232"/>
      <c r="I79" s="188"/>
      <c r="J79" s="185"/>
      <c r="K79" s="185"/>
      <c r="L79" s="185"/>
      <c r="M79" s="189"/>
      <c r="N79" s="189"/>
    </row>
    <row r="80" spans="1:14" s="97" customFormat="1" ht="15">
      <c r="A80" s="254"/>
      <c r="B80" s="187"/>
      <c r="C80" s="213">
        <v>0</v>
      </c>
      <c r="D80" s="213">
        <v>3</v>
      </c>
      <c r="E80" s="213"/>
      <c r="F80" s="213"/>
      <c r="G80" s="449">
        <f t="shared" ref="G80:G84" si="7">_xlfn.IFS(D80=1,5,C80=1,(1.4*5)/D80+(5*0.2),C80=2,(1.4*5)/D80+(5*0.1),C80=3,(1.4*5)/D80+(5*0.05),C80&gt;3,(1.4*5)/D80,C80=0,0)</f>
        <v>0</v>
      </c>
      <c r="H80" s="232"/>
      <c r="I80" s="188"/>
      <c r="J80" s="185"/>
      <c r="K80" s="185"/>
      <c r="L80" s="185"/>
      <c r="M80" s="189"/>
      <c r="N80" s="189"/>
    </row>
    <row r="81" spans="1:14" s="97" customFormat="1" ht="15">
      <c r="A81" s="254"/>
      <c r="B81" s="187"/>
      <c r="C81" s="213">
        <v>0</v>
      </c>
      <c r="D81" s="213">
        <v>3</v>
      </c>
      <c r="E81" s="213"/>
      <c r="F81" s="213"/>
      <c r="G81" s="449">
        <f t="shared" si="7"/>
        <v>0</v>
      </c>
      <c r="H81" s="232"/>
      <c r="I81" s="188"/>
      <c r="J81" s="185"/>
      <c r="K81" s="185"/>
      <c r="L81" s="185"/>
      <c r="M81" s="189"/>
      <c r="N81" s="189"/>
    </row>
    <row r="82" spans="1:14" s="97" customFormat="1" ht="15">
      <c r="A82" s="254"/>
      <c r="B82" s="187"/>
      <c r="C82" s="213">
        <v>0</v>
      </c>
      <c r="D82" s="213">
        <v>3</v>
      </c>
      <c r="E82" s="213"/>
      <c r="F82" s="213"/>
      <c r="G82" s="449">
        <f t="shared" si="7"/>
        <v>0</v>
      </c>
      <c r="H82" s="232"/>
      <c r="I82" s="188"/>
      <c r="J82" s="185"/>
      <c r="K82" s="185"/>
      <c r="L82" s="185"/>
      <c r="M82" s="189"/>
      <c r="N82" s="189"/>
    </row>
    <row r="83" spans="1:14" s="97" customFormat="1" ht="15">
      <c r="A83" s="254"/>
      <c r="B83" s="187"/>
      <c r="C83" s="213">
        <v>0</v>
      </c>
      <c r="D83" s="213">
        <v>3</v>
      </c>
      <c r="E83" s="213"/>
      <c r="F83" s="213"/>
      <c r="G83" s="449">
        <f t="shared" si="7"/>
        <v>0</v>
      </c>
      <c r="H83" s="232"/>
      <c r="I83" s="188"/>
      <c r="J83" s="185"/>
      <c r="K83" s="185"/>
      <c r="L83" s="185"/>
      <c r="M83" s="189"/>
      <c r="N83" s="189"/>
    </row>
    <row r="84" spans="1:14" s="97" customFormat="1" ht="15">
      <c r="A84" s="254"/>
      <c r="B84" s="187"/>
      <c r="C84" s="213">
        <v>0</v>
      </c>
      <c r="D84" s="213">
        <v>3</v>
      </c>
      <c r="E84" s="213"/>
      <c r="F84" s="213"/>
      <c r="G84" s="449">
        <f t="shared" si="7"/>
        <v>0</v>
      </c>
      <c r="H84" s="232"/>
      <c r="I84" s="188"/>
      <c r="J84" s="185"/>
      <c r="K84" s="185"/>
      <c r="L84" s="185"/>
      <c r="M84" s="189"/>
      <c r="N84" s="189"/>
    </row>
    <row r="85" spans="1:14" ht="42" customHeight="1">
      <c r="A85" s="251" t="s">
        <v>261</v>
      </c>
      <c r="B85" s="561" t="s">
        <v>206</v>
      </c>
      <c r="C85" s="561"/>
      <c r="D85" s="561"/>
      <c r="E85" s="473"/>
      <c r="F85" s="473"/>
      <c r="G85" s="240">
        <v>3</v>
      </c>
      <c r="H85" s="240">
        <f>SUM(G87:G90)</f>
        <v>0</v>
      </c>
      <c r="I85" s="206"/>
    </row>
    <row r="86" spans="1:14" ht="25.5">
      <c r="A86" s="252"/>
      <c r="B86" s="248" t="s">
        <v>608</v>
      </c>
      <c r="C86" s="249" t="s">
        <v>250</v>
      </c>
      <c r="D86" s="249" t="s">
        <v>251</v>
      </c>
      <c r="E86" s="249"/>
      <c r="F86" s="249"/>
      <c r="G86" s="448" t="s">
        <v>672</v>
      </c>
      <c r="H86" s="207"/>
      <c r="I86" s="206"/>
    </row>
    <row r="87" spans="1:14" s="97" customFormat="1" ht="15">
      <c r="A87" s="254"/>
      <c r="B87" s="213" t="s">
        <v>612</v>
      </c>
      <c r="C87" s="213">
        <v>0</v>
      </c>
      <c r="D87" s="213">
        <v>2</v>
      </c>
      <c r="E87" s="213"/>
      <c r="F87" s="213"/>
      <c r="G87" s="449">
        <f>_xlfn.IFS(D87=1,3,C87=1,(1.4*3)/D87+(3*0.2),C87=2,(1.4*3)/D87+(3*0.1),C87=3,(1.4*3)/D87+(3*0.05),C87&gt;3,(1.4*3)/D87,C87=0,0)</f>
        <v>0</v>
      </c>
      <c r="H87" s="232"/>
      <c r="I87" s="188"/>
      <c r="J87" s="185"/>
      <c r="K87" s="185"/>
      <c r="L87" s="185"/>
      <c r="M87" s="189"/>
      <c r="N87" s="189"/>
    </row>
    <row r="88" spans="1:14" s="97" customFormat="1" ht="15">
      <c r="A88" s="254"/>
      <c r="B88" s="213" t="s">
        <v>613</v>
      </c>
      <c r="C88" s="213">
        <v>0</v>
      </c>
      <c r="D88" s="213">
        <v>2</v>
      </c>
      <c r="E88" s="213"/>
      <c r="F88" s="213"/>
      <c r="G88" s="449">
        <f t="shared" ref="G88:G89" si="8">_xlfn.IFS(D88=1,3,C88=1,(1.4*3)/D88+(3*0.2),C88=2,(1.4*3)/D88+(3*0.1),C88=3,(1.4*3)/D88+(3*0.05),C88&gt;3,(1.4*3)/D88,C88=0,0)</f>
        <v>0</v>
      </c>
      <c r="H88" s="232"/>
      <c r="I88" s="188"/>
      <c r="J88" s="185"/>
      <c r="K88" s="185"/>
      <c r="L88" s="185"/>
      <c r="M88" s="189"/>
      <c r="N88" s="189"/>
    </row>
    <row r="89" spans="1:14" s="97" customFormat="1" ht="15">
      <c r="A89" s="254"/>
      <c r="B89" s="213" t="s">
        <v>614</v>
      </c>
      <c r="C89" s="213">
        <v>0</v>
      </c>
      <c r="D89" s="213">
        <v>2</v>
      </c>
      <c r="E89" s="213"/>
      <c r="F89" s="213"/>
      <c r="G89" s="449">
        <f t="shared" si="8"/>
        <v>0</v>
      </c>
      <c r="H89" s="232"/>
      <c r="I89" s="188"/>
      <c r="J89" s="185"/>
      <c r="K89" s="185"/>
      <c r="L89" s="185"/>
      <c r="M89" s="189"/>
      <c r="N89" s="189"/>
    </row>
    <row r="90" spans="1:14" s="97" customFormat="1" ht="15">
      <c r="A90" s="254"/>
      <c r="B90" s="187"/>
      <c r="C90" s="213">
        <v>0</v>
      </c>
      <c r="D90" s="213">
        <v>2</v>
      </c>
      <c r="E90" s="213"/>
      <c r="F90" s="213"/>
      <c r="G90" s="449">
        <f>_xlfn.IFS(D90=1,3,C90=1,(1.4*3)/D90+(3*0.2),C90=2,(1.4*3)/D90+(3*0.1),C90=3,(1.4*3)/D90+(3*0.05),C90&gt;3,(1.4*3)/D90,C90=0,0)</f>
        <v>0</v>
      </c>
      <c r="H90" s="232"/>
      <c r="I90" s="188"/>
      <c r="J90" s="185"/>
      <c r="K90" s="185"/>
      <c r="L90" s="185"/>
      <c r="M90" s="189"/>
      <c r="N90" s="189"/>
    </row>
    <row r="91" spans="1:14" s="17" customFormat="1" ht="15">
      <c r="A91" s="202" t="s">
        <v>252</v>
      </c>
      <c r="B91" s="203" t="s">
        <v>207</v>
      </c>
      <c r="C91" s="203"/>
      <c r="D91" s="203"/>
      <c r="E91" s="203"/>
      <c r="F91" s="203"/>
      <c r="G91" s="222"/>
      <c r="H91" s="205"/>
      <c r="I91" s="222"/>
      <c r="J91" s="185"/>
      <c r="K91" s="185"/>
      <c r="L91" s="185"/>
      <c r="M91" s="186"/>
      <c r="N91" s="186"/>
    </row>
    <row r="92" spans="1:14" ht="30">
      <c r="A92" s="251" t="s">
        <v>262</v>
      </c>
      <c r="B92" s="238" t="s">
        <v>626</v>
      </c>
      <c r="C92" s="238"/>
      <c r="D92" s="238"/>
      <c r="E92" s="238"/>
      <c r="F92" s="238"/>
      <c r="G92" s="240">
        <v>6</v>
      </c>
      <c r="H92" s="240">
        <f>SUM(G94:G97)</f>
        <v>0</v>
      </c>
      <c r="I92" s="206"/>
    </row>
    <row r="93" spans="1:14" ht="25.5">
      <c r="A93" s="252"/>
      <c r="B93" s="248" t="s">
        <v>669</v>
      </c>
      <c r="C93" s="249" t="s">
        <v>250</v>
      </c>
      <c r="D93" s="249" t="s">
        <v>251</v>
      </c>
      <c r="E93" s="249"/>
      <c r="F93" s="249"/>
      <c r="G93" s="448" t="s">
        <v>672</v>
      </c>
      <c r="H93" s="207"/>
      <c r="I93" s="206"/>
    </row>
    <row r="94" spans="1:14" s="97" customFormat="1" ht="15">
      <c r="A94" s="254"/>
      <c r="B94" s="214"/>
      <c r="C94" s="213">
        <v>0</v>
      </c>
      <c r="D94" s="213">
        <v>3</v>
      </c>
      <c r="E94" s="213"/>
      <c r="F94" s="213"/>
      <c r="G94" s="449">
        <f>_xlfn.IFS(D94=1,6,C94=1,(1.4*6)/D94+(6*0.2),C94=2,(1.4*6)/D94+(6*0.1),C94=3,(1.4*6)/D94+(6*0.05),C94&gt;3,(1.4*6)/D94,C94=0,0)</f>
        <v>0</v>
      </c>
      <c r="H94" s="231"/>
      <c r="I94" s="184"/>
      <c r="J94" s="185"/>
      <c r="K94" s="185"/>
      <c r="L94" s="185"/>
      <c r="M94" s="189"/>
      <c r="N94" s="189"/>
    </row>
    <row r="95" spans="1:14" s="97" customFormat="1" ht="15">
      <c r="A95" s="254"/>
      <c r="B95" s="214"/>
      <c r="C95" s="213">
        <v>0</v>
      </c>
      <c r="D95" s="213">
        <v>2</v>
      </c>
      <c r="E95" s="213"/>
      <c r="F95" s="213"/>
      <c r="G95" s="449">
        <f t="shared" ref="G95:G96" si="9">_xlfn.IFS(D95=1,6,C95=1,(1.4*6)/D95+(6*0.2),C95=2,(1.4*6)/D95+(6*0.1),C95=3,(1.4*6)/D95+(6*0.05),C95&gt;3,(1.4*6)/D95,C95=0,0)</f>
        <v>0</v>
      </c>
      <c r="H95" s="231"/>
      <c r="I95" s="184"/>
      <c r="J95" s="185"/>
      <c r="K95" s="185"/>
      <c r="L95" s="185"/>
      <c r="M95" s="189"/>
      <c r="N95" s="189"/>
    </row>
    <row r="96" spans="1:14" s="97" customFormat="1" ht="15">
      <c r="A96" s="254"/>
      <c r="B96" s="214"/>
      <c r="C96" s="213">
        <v>0</v>
      </c>
      <c r="D96" s="213">
        <v>3</v>
      </c>
      <c r="E96" s="213"/>
      <c r="F96" s="213"/>
      <c r="G96" s="449">
        <f t="shared" si="9"/>
        <v>0</v>
      </c>
      <c r="H96" s="231"/>
      <c r="I96" s="184"/>
      <c r="J96" s="185"/>
      <c r="K96" s="185"/>
      <c r="L96" s="185"/>
      <c r="M96" s="189"/>
      <c r="N96" s="189"/>
    </row>
    <row r="97" spans="1:14" s="97" customFormat="1" ht="15">
      <c r="A97" s="254"/>
      <c r="B97" s="214"/>
      <c r="C97" s="213">
        <v>0</v>
      </c>
      <c r="D97" s="213">
        <v>3</v>
      </c>
      <c r="E97" s="213"/>
      <c r="F97" s="213"/>
      <c r="G97" s="449">
        <f>_xlfn.IFS(D97=1,6,C97=1,(1.4*6)/D97+(6*0.2),C97=2,(1.4*6)/D97+(6*0.1),C97=3,(1.4*6)/D97+(6*0.05),C97&gt;3,(1.4*6)/D97,C97=0,0)</f>
        <v>0</v>
      </c>
      <c r="H97" s="231"/>
      <c r="I97" s="184"/>
      <c r="J97" s="185"/>
      <c r="K97" s="185"/>
      <c r="L97" s="185"/>
      <c r="M97" s="189"/>
      <c r="N97" s="189"/>
    </row>
    <row r="98" spans="1:14" ht="30">
      <c r="A98" s="251" t="s">
        <v>263</v>
      </c>
      <c r="B98" s="238" t="s">
        <v>627</v>
      </c>
      <c r="C98" s="238"/>
      <c r="D98" s="238"/>
      <c r="E98" s="238"/>
      <c r="F98" s="238"/>
      <c r="G98" s="240">
        <v>3</v>
      </c>
      <c r="H98" s="240">
        <f>SUM(G100:G103)</f>
        <v>0</v>
      </c>
      <c r="I98" s="206"/>
    </row>
    <row r="99" spans="1:14" ht="25.5">
      <c r="A99" s="252"/>
      <c r="B99" s="248" t="s">
        <v>668</v>
      </c>
      <c r="C99" s="249" t="s">
        <v>250</v>
      </c>
      <c r="D99" s="249" t="s">
        <v>251</v>
      </c>
      <c r="E99" s="249"/>
      <c r="F99" s="249"/>
      <c r="G99" s="448" t="s">
        <v>672</v>
      </c>
      <c r="H99" s="207"/>
      <c r="I99" s="206"/>
    </row>
    <row r="100" spans="1:14" s="97" customFormat="1" ht="15">
      <c r="A100" s="254"/>
      <c r="B100" s="213"/>
      <c r="C100" s="213">
        <v>0</v>
      </c>
      <c r="D100" s="213">
        <v>3</v>
      </c>
      <c r="E100" s="213"/>
      <c r="F100" s="213"/>
      <c r="G100" s="449">
        <f>_xlfn.IFS(D100=1,3,C100=1,(1.4*3)/D100+(3*0.2),C100=2,(1.4*3)/D100+(3*0.1),C100=3,(1.4*3)/D100+(3*0.05),C100&gt;3,(1.4*3)/D100,C100=0,0)</f>
        <v>0</v>
      </c>
      <c r="H100" s="232"/>
      <c r="I100" s="188"/>
      <c r="J100" s="185"/>
      <c r="K100" s="185"/>
      <c r="L100" s="185"/>
      <c r="M100" s="189"/>
      <c r="N100" s="189"/>
    </row>
    <row r="101" spans="1:14" s="97" customFormat="1" ht="15">
      <c r="A101" s="254"/>
      <c r="B101" s="213"/>
      <c r="C101" s="213">
        <v>0</v>
      </c>
      <c r="D101" s="213">
        <v>3</v>
      </c>
      <c r="E101" s="213"/>
      <c r="F101" s="213"/>
      <c r="G101" s="449">
        <f t="shared" ref="G101:G103" si="10">_xlfn.IFS(D101=1,3,C101=1,(1.4*3)/D101+(3*0.2),C101=2,(1.4*3)/D101+(3*0.1),C101=3,(1.4*3)/D101+(3*0.05),C101&gt;3,(1.4*3)/D101,C101=0,0)</f>
        <v>0</v>
      </c>
      <c r="H101" s="232"/>
      <c r="I101" s="188"/>
      <c r="J101" s="185"/>
      <c r="K101" s="185"/>
      <c r="L101" s="185"/>
      <c r="M101" s="189"/>
      <c r="N101" s="189"/>
    </row>
    <row r="102" spans="1:14" s="97" customFormat="1" ht="15">
      <c r="A102" s="254"/>
      <c r="B102" s="213"/>
      <c r="C102" s="213">
        <v>0</v>
      </c>
      <c r="D102" s="213">
        <v>3</v>
      </c>
      <c r="E102" s="213"/>
      <c r="F102" s="213"/>
      <c r="G102" s="449">
        <f t="shared" si="10"/>
        <v>0</v>
      </c>
      <c r="H102" s="232"/>
      <c r="I102" s="188"/>
      <c r="J102" s="185"/>
      <c r="K102" s="185"/>
      <c r="L102" s="185"/>
      <c r="M102" s="189"/>
      <c r="N102" s="189"/>
    </row>
    <row r="103" spans="1:14">
      <c r="A103" s="254"/>
      <c r="B103" s="213"/>
      <c r="C103" s="213">
        <v>0</v>
      </c>
      <c r="D103" s="213">
        <v>3</v>
      </c>
      <c r="E103" s="213"/>
      <c r="F103" s="213"/>
      <c r="G103" s="449">
        <f t="shared" si="10"/>
        <v>0</v>
      </c>
      <c r="H103" s="232"/>
      <c r="I103" s="188"/>
    </row>
    <row r="104" spans="1:14">
      <c r="A104" s="251" t="s">
        <v>264</v>
      </c>
      <c r="B104" s="238" t="s">
        <v>208</v>
      </c>
      <c r="C104" s="238"/>
      <c r="D104" s="238"/>
      <c r="E104" s="238"/>
      <c r="F104" s="238"/>
      <c r="G104" s="240">
        <v>4</v>
      </c>
      <c r="H104" s="240">
        <f>SUM(G106:G108)</f>
        <v>0</v>
      </c>
      <c r="I104" s="206"/>
    </row>
    <row r="105" spans="1:14" s="75" customFormat="1" ht="25.5">
      <c r="A105" s="252"/>
      <c r="B105" s="248" t="s">
        <v>668</v>
      </c>
      <c r="C105" s="249" t="s">
        <v>250</v>
      </c>
      <c r="D105" s="249" t="s">
        <v>251</v>
      </c>
      <c r="E105" s="249"/>
      <c r="F105" s="249"/>
      <c r="G105" s="448" t="s">
        <v>672</v>
      </c>
      <c r="H105" s="207"/>
      <c r="I105" s="206"/>
      <c r="J105" s="185"/>
      <c r="K105" s="185"/>
      <c r="L105" s="185"/>
      <c r="M105" s="189"/>
      <c r="N105" s="189"/>
    </row>
    <row r="106" spans="1:14" s="75" customFormat="1" ht="15">
      <c r="A106" s="254"/>
      <c r="B106" s="213"/>
      <c r="C106" s="213">
        <v>0</v>
      </c>
      <c r="D106" s="213">
        <v>3</v>
      </c>
      <c r="E106" s="213"/>
      <c r="F106" s="213"/>
      <c r="G106" s="449">
        <f>_xlfn.IFS(D106=1,4,C106=1,(1.4*4)/D106+(4*0.2),C106=2,(1.4*4)/D106+(4*0.1),C106=3,(1.4*4)/D106+(4*0.05),C106&gt;3,(1.4*4)/D106,C106=0,0)</f>
        <v>0</v>
      </c>
      <c r="H106" s="232"/>
      <c r="I106" s="188"/>
      <c r="J106" s="185"/>
      <c r="K106" s="185"/>
      <c r="L106" s="185"/>
      <c r="M106" s="189"/>
      <c r="N106" s="189"/>
    </row>
    <row r="107" spans="1:14" s="75" customFormat="1" ht="15">
      <c r="A107" s="254"/>
      <c r="B107" s="213"/>
      <c r="C107" s="213">
        <v>0</v>
      </c>
      <c r="D107" s="213">
        <v>3</v>
      </c>
      <c r="E107" s="213"/>
      <c r="F107" s="213"/>
      <c r="G107" s="449">
        <f t="shared" ref="G107:G108" si="11">_xlfn.IFS(D107=1,4,C107=1,(1.4*4)/D107+(4*0.2),C107=2,(1.4*4)/D107+(4*0.1),C107=3,(1.4*4)/D107+(4*0.05),C107&gt;3,(1.4*4)/D107,C107=0,0)</f>
        <v>0</v>
      </c>
      <c r="H107" s="232"/>
      <c r="I107" s="188"/>
      <c r="J107" s="185"/>
      <c r="K107" s="185"/>
      <c r="L107" s="185"/>
      <c r="M107" s="189"/>
      <c r="N107" s="189"/>
    </row>
    <row r="108" spans="1:14" s="75" customFormat="1" ht="15">
      <c r="A108" s="254"/>
      <c r="B108" s="213"/>
      <c r="C108" s="213">
        <v>0</v>
      </c>
      <c r="D108" s="213">
        <v>3</v>
      </c>
      <c r="E108" s="213"/>
      <c r="F108" s="213"/>
      <c r="G108" s="449">
        <f t="shared" si="11"/>
        <v>0</v>
      </c>
      <c r="H108" s="232"/>
      <c r="I108" s="188"/>
      <c r="J108" s="185"/>
      <c r="K108" s="185"/>
      <c r="L108" s="185"/>
      <c r="M108" s="189"/>
      <c r="N108" s="189"/>
    </row>
    <row r="109" spans="1:14" ht="30">
      <c r="A109" s="251" t="s">
        <v>265</v>
      </c>
      <c r="B109" s="238" t="s">
        <v>209</v>
      </c>
      <c r="C109" s="238"/>
      <c r="D109" s="238"/>
      <c r="E109" s="238"/>
      <c r="F109" s="238"/>
      <c r="G109" s="240">
        <v>2</v>
      </c>
      <c r="H109" s="240">
        <f>SUM(G111:G114)</f>
        <v>0</v>
      </c>
      <c r="I109" s="206"/>
    </row>
    <row r="110" spans="1:14" ht="25.5">
      <c r="A110" s="252"/>
      <c r="B110" s="248" t="s">
        <v>668</v>
      </c>
      <c r="C110" s="249" t="s">
        <v>250</v>
      </c>
      <c r="D110" s="249" t="s">
        <v>251</v>
      </c>
      <c r="E110" s="249"/>
      <c r="F110" s="249"/>
      <c r="G110" s="448" t="s">
        <v>672</v>
      </c>
      <c r="H110" s="207"/>
      <c r="I110" s="206"/>
    </row>
    <row r="111" spans="1:14">
      <c r="A111" s="254"/>
      <c r="B111" s="213"/>
      <c r="C111" s="213">
        <v>0</v>
      </c>
      <c r="D111" s="213">
        <v>3</v>
      </c>
      <c r="E111" s="213"/>
      <c r="F111" s="213"/>
      <c r="G111" s="449">
        <f>_xlfn.IFS(D111=1,2,C111=1,(1.4*2)/D111+(2*0.2),C111=2,(1.4*2)/D111+(2*0.1),C111=3,(1.4*2)/D111+(2*0.05),C111&gt;3,(1.4*2)/D111,C111=0,0)</f>
        <v>0</v>
      </c>
      <c r="H111" s="232"/>
      <c r="I111" s="188"/>
    </row>
    <row r="112" spans="1:14" s="21" customFormat="1" ht="15">
      <c r="A112" s="254"/>
      <c r="B112" s="213"/>
      <c r="C112" s="213">
        <v>0</v>
      </c>
      <c r="D112" s="213">
        <v>3</v>
      </c>
      <c r="E112" s="213"/>
      <c r="F112" s="213"/>
      <c r="G112" s="449">
        <f t="shared" ref="G112:G114" si="12">_xlfn.IFS(D112=1,2,C112=1,(1.4*2)/D112+(2*0.2),C112=2,(1.4*2)/D112+(2*0.1),C112=3,(1.4*2)/D112+(2*0.05),C112&gt;3,(1.4*2)/D112,C112=0,0)</f>
        <v>0</v>
      </c>
      <c r="H112" s="232"/>
      <c r="I112" s="188"/>
      <c r="J112" s="185"/>
      <c r="K112" s="185"/>
      <c r="L112" s="185"/>
      <c r="M112" s="190"/>
      <c r="N112" s="190"/>
    </row>
    <row r="113" spans="1:14" s="21" customFormat="1" ht="15">
      <c r="A113" s="254"/>
      <c r="B113" s="213"/>
      <c r="C113" s="213">
        <v>0</v>
      </c>
      <c r="D113" s="213">
        <v>3</v>
      </c>
      <c r="E113" s="213"/>
      <c r="F113" s="213"/>
      <c r="G113" s="449">
        <f t="shared" si="12"/>
        <v>0</v>
      </c>
      <c r="H113" s="232"/>
      <c r="I113" s="188"/>
      <c r="J113" s="185"/>
      <c r="K113" s="185"/>
      <c r="L113" s="185"/>
      <c r="M113" s="190"/>
      <c r="N113" s="190"/>
    </row>
    <row r="114" spans="1:14" s="21" customFormat="1" ht="15">
      <c r="A114" s="254"/>
      <c r="B114" s="213"/>
      <c r="C114" s="213">
        <v>0</v>
      </c>
      <c r="D114" s="213">
        <v>3</v>
      </c>
      <c r="E114" s="213"/>
      <c r="F114" s="213"/>
      <c r="G114" s="449">
        <f t="shared" si="12"/>
        <v>0</v>
      </c>
      <c r="H114" s="232"/>
      <c r="I114" s="188"/>
      <c r="J114" s="185"/>
      <c r="K114" s="185"/>
      <c r="L114" s="185"/>
      <c r="M114" s="190"/>
      <c r="N114" s="190"/>
    </row>
    <row r="115" spans="1:14" s="21" customFormat="1">
      <c r="A115" s="490" t="s">
        <v>266</v>
      </c>
      <c r="B115" s="491" t="s">
        <v>628</v>
      </c>
      <c r="C115" s="220"/>
      <c r="D115" s="220"/>
      <c r="E115" s="220"/>
      <c r="F115" s="220"/>
      <c r="G115" s="221"/>
      <c r="H115" s="233"/>
      <c r="I115" s="221"/>
      <c r="J115" s="185"/>
      <c r="K115" s="185"/>
      <c r="L115" s="185"/>
      <c r="M115" s="190"/>
      <c r="N115" s="190"/>
    </row>
    <row r="116" spans="1:14" s="67" customFormat="1" ht="30">
      <c r="A116" s="251" t="s">
        <v>267</v>
      </c>
      <c r="B116" s="238" t="s">
        <v>210</v>
      </c>
      <c r="C116" s="238"/>
      <c r="D116" s="238"/>
      <c r="E116" s="238"/>
      <c r="F116" s="238"/>
      <c r="G116" s="240">
        <v>100</v>
      </c>
      <c r="H116" s="240">
        <f>SUM(G118:G120)</f>
        <v>0</v>
      </c>
      <c r="I116" s="207"/>
      <c r="J116" s="244"/>
      <c r="K116" s="244"/>
      <c r="L116" s="244"/>
      <c r="M116" s="219"/>
      <c r="N116" s="219"/>
    </row>
    <row r="117" spans="1:14">
      <c r="B117" s="568"/>
      <c r="C117" s="568"/>
      <c r="D117" s="568"/>
      <c r="E117" s="480"/>
      <c r="F117" s="480"/>
    </row>
    <row r="118" spans="1:14" s="21" customFormat="1" ht="15">
      <c r="A118" s="252"/>
      <c r="B118" s="569"/>
      <c r="C118" s="569"/>
      <c r="D118" s="569"/>
      <c r="E118" s="481"/>
      <c r="F118" s="481"/>
      <c r="G118" s="449"/>
      <c r="H118" s="230"/>
      <c r="I118" s="191"/>
      <c r="J118" s="185"/>
      <c r="K118" s="185"/>
      <c r="L118" s="185"/>
      <c r="M118" s="190"/>
      <c r="N118" s="190"/>
    </row>
    <row r="119" spans="1:14" s="21" customFormat="1" ht="15">
      <c r="A119" s="254"/>
      <c r="B119" s="569"/>
      <c r="C119" s="569"/>
      <c r="D119" s="569"/>
      <c r="E119" s="481"/>
      <c r="F119" s="481"/>
      <c r="G119" s="449"/>
      <c r="H119" s="230"/>
      <c r="I119" s="191"/>
      <c r="J119" s="185"/>
      <c r="K119" s="185"/>
      <c r="L119" s="185"/>
      <c r="M119" s="190"/>
      <c r="N119" s="190"/>
    </row>
    <row r="120" spans="1:14" s="21" customFormat="1" ht="15">
      <c r="A120" s="254"/>
      <c r="B120" s="569"/>
      <c r="C120" s="569"/>
      <c r="D120" s="569"/>
      <c r="E120" s="481"/>
      <c r="F120" s="481"/>
      <c r="G120" s="449"/>
      <c r="H120" s="230"/>
      <c r="I120" s="191"/>
      <c r="J120" s="185"/>
      <c r="K120" s="185"/>
      <c r="L120" s="185"/>
      <c r="M120" s="190"/>
      <c r="N120" s="190"/>
    </row>
    <row r="121" spans="1:14">
      <c r="A121" s="251" t="s">
        <v>268</v>
      </c>
      <c r="B121" s="238" t="s">
        <v>629</v>
      </c>
      <c r="C121" s="238"/>
      <c r="D121" s="238"/>
      <c r="E121" s="238"/>
      <c r="F121" s="238"/>
      <c r="G121" s="239">
        <v>60</v>
      </c>
      <c r="H121" s="240">
        <f>SUM(D149:D152)</f>
        <v>0</v>
      </c>
      <c r="I121" s="206"/>
    </row>
    <row r="122" spans="1:14">
      <c r="A122" s="253"/>
      <c r="B122" s="224"/>
      <c r="C122" s="224"/>
      <c r="D122" s="224"/>
      <c r="E122" s="224"/>
      <c r="F122" s="224"/>
      <c r="G122" s="452"/>
      <c r="H122" s="235"/>
      <c r="I122" s="206"/>
    </row>
    <row r="124" spans="1:14" ht="15.95" customHeight="1">
      <c r="A124" s="253"/>
      <c r="B124" s="573"/>
      <c r="C124" s="573"/>
      <c r="D124" s="573"/>
      <c r="E124" s="224"/>
      <c r="F124" s="224"/>
      <c r="G124" s="452"/>
      <c r="H124" s="235"/>
      <c r="I124" s="206"/>
    </row>
    <row r="125" spans="1:14" ht="23.1" customHeight="1">
      <c r="A125" s="241">
        <v>37318</v>
      </c>
      <c r="B125" s="564" t="s">
        <v>630</v>
      </c>
      <c r="C125" s="564"/>
      <c r="D125" s="564"/>
      <c r="E125" s="476"/>
      <c r="F125" s="476"/>
      <c r="G125" s="242">
        <v>30</v>
      </c>
      <c r="H125" s="242">
        <f>SUM(G126:G128)</f>
        <v>0</v>
      </c>
      <c r="I125" s="206"/>
    </row>
    <row r="126" spans="1:14" ht="23.1" customHeight="1">
      <c r="A126" s="226"/>
      <c r="B126" s="570"/>
      <c r="C126" s="570"/>
      <c r="D126" s="570"/>
      <c r="E126" s="482"/>
      <c r="F126" s="482"/>
      <c r="G126" s="451"/>
      <c r="H126" s="227"/>
      <c r="I126" s="206"/>
    </row>
    <row r="127" spans="1:14" ht="23.1" customHeight="1">
      <c r="A127" s="226"/>
      <c r="B127" s="570"/>
      <c r="C127" s="570"/>
      <c r="D127" s="570"/>
      <c r="E127" s="482"/>
      <c r="F127" s="482"/>
      <c r="G127" s="451"/>
      <c r="H127" s="227"/>
      <c r="I127" s="206"/>
    </row>
    <row r="128" spans="1:14" ht="23.1" customHeight="1">
      <c r="A128" s="226"/>
      <c r="B128" s="570"/>
      <c r="C128" s="570"/>
      <c r="D128" s="570"/>
      <c r="E128" s="482"/>
      <c r="F128" s="482"/>
      <c r="G128" s="451"/>
      <c r="H128" s="227"/>
      <c r="I128" s="206"/>
    </row>
    <row r="129" spans="1:9" ht="51" customHeight="1">
      <c r="A129" s="241">
        <v>37319</v>
      </c>
      <c r="B129" s="564" t="s">
        <v>632</v>
      </c>
      <c r="C129" s="564"/>
      <c r="D129" s="564"/>
      <c r="E129" s="476"/>
      <c r="F129" s="476"/>
      <c r="G129" s="242">
        <v>40</v>
      </c>
      <c r="H129" s="242">
        <f>SUM(G130:G132)</f>
        <v>0</v>
      </c>
      <c r="I129" s="206"/>
    </row>
    <row r="130" spans="1:9">
      <c r="A130" s="226"/>
      <c r="B130" s="570"/>
      <c r="C130" s="570"/>
      <c r="D130" s="570"/>
      <c r="E130" s="482"/>
      <c r="F130" s="482"/>
      <c r="G130" s="453"/>
      <c r="H130" s="227"/>
      <c r="I130" s="206"/>
    </row>
    <row r="131" spans="1:9">
      <c r="A131" s="226"/>
      <c r="B131" s="570"/>
      <c r="C131" s="570"/>
      <c r="D131" s="570"/>
      <c r="E131" s="482"/>
      <c r="F131" s="482"/>
      <c r="G131" s="453"/>
      <c r="H131" s="227"/>
      <c r="I131" s="206"/>
    </row>
    <row r="132" spans="1:9">
      <c r="A132" s="226"/>
      <c r="B132" s="570"/>
      <c r="C132" s="570"/>
      <c r="D132" s="570"/>
      <c r="E132" s="482"/>
      <c r="F132" s="482"/>
      <c r="G132" s="453"/>
      <c r="H132" s="227"/>
      <c r="I132" s="206"/>
    </row>
    <row r="133" spans="1:9" ht="38.1" customHeight="1">
      <c r="A133" s="241">
        <v>37320</v>
      </c>
      <c r="B133" s="564" t="s">
        <v>631</v>
      </c>
      <c r="C133" s="564"/>
      <c r="D133" s="564"/>
      <c r="E133" s="476"/>
      <c r="F133" s="476"/>
      <c r="G133" s="242">
        <v>20</v>
      </c>
      <c r="H133" s="242">
        <f>SUM(G134:G136)</f>
        <v>0</v>
      </c>
      <c r="I133" s="206"/>
    </row>
    <row r="134" spans="1:9">
      <c r="A134" s="226"/>
      <c r="B134" s="570"/>
      <c r="C134" s="570"/>
      <c r="D134" s="570"/>
      <c r="E134" s="482"/>
      <c r="F134" s="482"/>
      <c r="G134" s="453"/>
      <c r="H134" s="227"/>
      <c r="I134" s="206"/>
    </row>
    <row r="135" spans="1:9">
      <c r="A135" s="226"/>
      <c r="B135" s="570"/>
      <c r="C135" s="570"/>
      <c r="D135" s="570"/>
      <c r="E135" s="482"/>
      <c r="F135" s="482"/>
      <c r="G135" s="453"/>
      <c r="H135" s="227"/>
      <c r="I135" s="206"/>
    </row>
    <row r="136" spans="1:9">
      <c r="A136" s="226"/>
      <c r="B136" s="570"/>
      <c r="C136" s="570"/>
      <c r="D136" s="570"/>
      <c r="E136" s="482"/>
      <c r="F136" s="482"/>
      <c r="G136" s="453"/>
      <c r="H136" s="227"/>
      <c r="I136" s="206"/>
    </row>
    <row r="137" spans="1:9" ht="39.950000000000003" customHeight="1">
      <c r="A137" s="241">
        <v>37321</v>
      </c>
      <c r="B137" s="564" t="s">
        <v>633</v>
      </c>
      <c r="C137" s="564"/>
      <c r="D137" s="564"/>
      <c r="E137" s="476"/>
      <c r="F137" s="476"/>
      <c r="G137" s="242">
        <v>15</v>
      </c>
      <c r="H137" s="242">
        <f>SUM(G138:G140)</f>
        <v>0</v>
      </c>
      <c r="I137" s="206"/>
    </row>
    <row r="138" spans="1:9">
      <c r="A138" s="226"/>
      <c r="B138" s="570"/>
      <c r="C138" s="570"/>
      <c r="D138" s="570"/>
      <c r="E138" s="482"/>
      <c r="F138" s="482"/>
      <c r="G138" s="453"/>
      <c r="H138" s="227"/>
      <c r="I138" s="206"/>
    </row>
    <row r="139" spans="1:9">
      <c r="A139" s="226"/>
      <c r="B139" s="570"/>
      <c r="C139" s="570"/>
      <c r="D139" s="570"/>
      <c r="E139" s="482"/>
      <c r="F139" s="482"/>
      <c r="G139" s="453"/>
      <c r="H139" s="227"/>
      <c r="I139" s="206"/>
    </row>
    <row r="140" spans="1:9">
      <c r="A140" s="226"/>
      <c r="B140" s="570"/>
      <c r="C140" s="570"/>
      <c r="D140" s="570"/>
      <c r="E140" s="482"/>
      <c r="F140" s="482"/>
      <c r="G140" s="453"/>
      <c r="H140" s="227"/>
      <c r="I140" s="206"/>
    </row>
    <row r="141" spans="1:9" ht="21" customHeight="1">
      <c r="A141" s="241">
        <v>37322</v>
      </c>
      <c r="B141" s="564" t="s">
        <v>636</v>
      </c>
      <c r="C141" s="564"/>
      <c r="D141" s="564"/>
      <c r="E141" s="476"/>
      <c r="F141" s="476"/>
      <c r="G141" s="242">
        <v>12</v>
      </c>
      <c r="H141" s="242">
        <f>SUM(G142:G144)</f>
        <v>0</v>
      </c>
      <c r="I141" s="206"/>
    </row>
    <row r="142" spans="1:9" ht="21" customHeight="1">
      <c r="A142" s="226"/>
      <c r="B142" s="570"/>
      <c r="C142" s="570"/>
      <c r="D142" s="570"/>
      <c r="E142" s="482"/>
      <c r="F142" s="482"/>
      <c r="G142" s="453"/>
      <c r="H142" s="227"/>
      <c r="I142" s="206"/>
    </row>
    <row r="143" spans="1:9" ht="21" customHeight="1">
      <c r="A143" s="226"/>
      <c r="B143" s="570"/>
      <c r="C143" s="570"/>
      <c r="D143" s="570"/>
      <c r="E143" s="482"/>
      <c r="F143" s="482"/>
      <c r="G143" s="453"/>
      <c r="H143" s="227"/>
      <c r="I143" s="206"/>
    </row>
    <row r="144" spans="1:9" ht="21" customHeight="1">
      <c r="A144" s="226"/>
      <c r="B144" s="570"/>
      <c r="C144" s="570"/>
      <c r="D144" s="570"/>
      <c r="E144" s="482"/>
      <c r="F144" s="482"/>
      <c r="G144" s="453"/>
      <c r="H144" s="227"/>
      <c r="I144" s="206"/>
    </row>
    <row r="145" spans="1:14" ht="15.95" customHeight="1">
      <c r="A145" s="241">
        <v>37323</v>
      </c>
      <c r="B145" s="564" t="s">
        <v>634</v>
      </c>
      <c r="C145" s="564"/>
      <c r="D145" s="564"/>
      <c r="E145" s="476"/>
      <c r="F145" s="476"/>
      <c r="G145" s="242">
        <v>10</v>
      </c>
      <c r="H145" s="242">
        <f>SUM(G146:G148)</f>
        <v>0</v>
      </c>
      <c r="I145" s="206"/>
    </row>
    <row r="146" spans="1:14" ht="15.95" customHeight="1">
      <c r="A146" s="226"/>
      <c r="B146" s="570"/>
      <c r="C146" s="570"/>
      <c r="D146" s="570"/>
      <c r="E146" s="482"/>
      <c r="F146" s="482"/>
      <c r="G146" s="453"/>
      <c r="H146" s="227"/>
      <c r="I146" s="206"/>
    </row>
    <row r="147" spans="1:14" ht="15.95" customHeight="1">
      <c r="A147" s="226"/>
      <c r="B147" s="570"/>
      <c r="C147" s="570"/>
      <c r="D147" s="570"/>
      <c r="E147" s="482"/>
      <c r="F147" s="482"/>
      <c r="G147" s="453"/>
      <c r="H147" s="227"/>
      <c r="I147" s="206"/>
    </row>
    <row r="148" spans="1:14" ht="15.95" customHeight="1">
      <c r="A148" s="226"/>
      <c r="B148" s="570"/>
      <c r="C148" s="570"/>
      <c r="D148" s="570"/>
      <c r="E148" s="482"/>
      <c r="F148" s="482"/>
      <c r="G148" s="453"/>
      <c r="H148" s="227"/>
      <c r="I148" s="206"/>
    </row>
    <row r="149" spans="1:14" s="16" customFormat="1" ht="21.95" customHeight="1">
      <c r="A149" s="241">
        <v>37324</v>
      </c>
      <c r="B149" s="564" t="s">
        <v>635</v>
      </c>
      <c r="C149" s="564"/>
      <c r="D149" s="564"/>
      <c r="E149" s="476"/>
      <c r="F149" s="476"/>
      <c r="G149" s="243">
        <v>8</v>
      </c>
      <c r="H149" s="242">
        <f>SUM(G150:G152)</f>
        <v>0</v>
      </c>
      <c r="I149" s="191"/>
      <c r="J149" s="185"/>
      <c r="K149" s="185"/>
      <c r="L149" s="185"/>
      <c r="M149" s="186"/>
      <c r="N149" s="186"/>
    </row>
    <row r="150" spans="1:14" s="16" customFormat="1" ht="15">
      <c r="A150" s="253"/>
      <c r="B150" s="565"/>
      <c r="C150" s="565"/>
      <c r="D150" s="565"/>
      <c r="E150" s="477"/>
      <c r="F150" s="477"/>
      <c r="G150" s="454"/>
      <c r="H150" s="228"/>
      <c r="I150" s="191"/>
      <c r="J150" s="185"/>
      <c r="K150" s="185"/>
      <c r="L150" s="185"/>
      <c r="M150" s="186"/>
      <c r="N150" s="186"/>
    </row>
    <row r="151" spans="1:14" s="16" customFormat="1" ht="15">
      <c r="A151" s="253"/>
      <c r="B151" s="565"/>
      <c r="C151" s="565"/>
      <c r="D151" s="565"/>
      <c r="E151" s="477"/>
      <c r="F151" s="477"/>
      <c r="G151" s="454"/>
      <c r="H151" s="228"/>
      <c r="I151" s="191"/>
      <c r="J151" s="185"/>
      <c r="K151" s="185"/>
      <c r="L151" s="185"/>
      <c r="M151" s="186"/>
      <c r="N151" s="186"/>
    </row>
    <row r="152" spans="1:14" s="16" customFormat="1" ht="15">
      <c r="A152" s="252"/>
      <c r="B152" s="569"/>
      <c r="C152" s="569"/>
      <c r="D152" s="569"/>
      <c r="E152" s="481"/>
      <c r="F152" s="481"/>
      <c r="G152" s="455"/>
      <c r="H152" s="230"/>
      <c r="I152" s="191"/>
      <c r="J152" s="185"/>
      <c r="K152" s="185"/>
      <c r="L152" s="185"/>
      <c r="M152" s="186"/>
      <c r="N152" s="186"/>
    </row>
    <row r="153" spans="1:14" ht="18" customHeight="1">
      <c r="A153" s="202" t="s">
        <v>269</v>
      </c>
      <c r="B153" s="560" t="s">
        <v>649</v>
      </c>
      <c r="C153" s="560"/>
      <c r="D153" s="560"/>
      <c r="E153" s="472"/>
      <c r="F153" s="472"/>
      <c r="G153" s="222"/>
      <c r="H153" s="205"/>
      <c r="I153" s="222"/>
    </row>
    <row r="154" spans="1:14" s="16" customFormat="1" ht="36" customHeight="1">
      <c r="A154" s="251" t="s">
        <v>270</v>
      </c>
      <c r="B154" s="561" t="s">
        <v>648</v>
      </c>
      <c r="C154" s="561"/>
      <c r="D154" s="561"/>
      <c r="E154" s="473"/>
      <c r="F154" s="473"/>
      <c r="G154" s="239">
        <v>20</v>
      </c>
      <c r="H154" s="240">
        <f>SUM(G155:G158)</f>
        <v>0</v>
      </c>
      <c r="I154" s="206"/>
      <c r="J154" s="185"/>
      <c r="K154" s="185"/>
      <c r="L154" s="185"/>
      <c r="M154" s="186"/>
      <c r="N154" s="186"/>
    </row>
    <row r="155" spans="1:14" s="16" customFormat="1" ht="15">
      <c r="A155" s="254"/>
      <c r="B155" s="562"/>
      <c r="C155" s="562"/>
      <c r="D155" s="562"/>
      <c r="E155" s="474"/>
      <c r="F155" s="474"/>
      <c r="G155" s="456"/>
      <c r="H155" s="231"/>
      <c r="I155" s="184"/>
      <c r="J155" s="185"/>
      <c r="K155" s="185"/>
      <c r="L155" s="185"/>
      <c r="M155" s="186"/>
      <c r="N155" s="186"/>
    </row>
    <row r="156" spans="1:14" s="16" customFormat="1" ht="15">
      <c r="A156" s="254"/>
      <c r="B156" s="563"/>
      <c r="C156" s="563"/>
      <c r="D156" s="563"/>
      <c r="E156" s="475"/>
      <c r="F156" s="475"/>
      <c r="G156" s="456"/>
      <c r="H156" s="231"/>
      <c r="I156" s="184"/>
      <c r="J156" s="185"/>
      <c r="K156" s="185"/>
      <c r="L156" s="185"/>
      <c r="M156" s="186"/>
      <c r="N156" s="186"/>
    </row>
    <row r="157" spans="1:14" s="16" customFormat="1" ht="15">
      <c r="A157" s="254"/>
      <c r="B157" s="563"/>
      <c r="C157" s="563"/>
      <c r="D157" s="563"/>
      <c r="E157" s="475"/>
      <c r="F157" s="475"/>
      <c r="G157" s="456"/>
      <c r="H157" s="231"/>
      <c r="I157" s="184"/>
      <c r="J157" s="185"/>
      <c r="K157" s="185"/>
      <c r="L157" s="185"/>
      <c r="M157" s="186"/>
      <c r="N157" s="186"/>
    </row>
    <row r="158" spans="1:14">
      <c r="A158" s="254"/>
      <c r="B158" s="563"/>
      <c r="C158" s="563"/>
      <c r="D158" s="563"/>
      <c r="E158" s="475"/>
      <c r="F158" s="475"/>
      <c r="G158" s="456"/>
      <c r="H158" s="231"/>
      <c r="I158" s="184"/>
    </row>
    <row r="159" spans="1:14" ht="23.1" customHeight="1">
      <c r="A159" s="251" t="s">
        <v>272</v>
      </c>
      <c r="B159" s="561" t="s">
        <v>651</v>
      </c>
      <c r="C159" s="561"/>
      <c r="D159" s="561"/>
      <c r="E159" s="473"/>
      <c r="F159" s="473"/>
      <c r="G159" s="240">
        <v>10</v>
      </c>
      <c r="H159" s="240">
        <f>SUM(G160:G162)</f>
        <v>0</v>
      </c>
      <c r="I159" s="206"/>
    </row>
    <row r="160" spans="1:14">
      <c r="A160" s="252"/>
      <c r="B160" s="208"/>
      <c r="C160" s="208"/>
      <c r="D160" s="208"/>
      <c r="E160" s="208"/>
      <c r="F160" s="208"/>
      <c r="G160" s="451"/>
      <c r="H160" s="207"/>
      <c r="I160" s="206"/>
    </row>
    <row r="161" spans="1:9">
      <c r="A161" s="252"/>
      <c r="B161" s="208"/>
      <c r="C161" s="208"/>
      <c r="D161" s="208"/>
      <c r="E161" s="208"/>
      <c r="F161" s="208"/>
      <c r="G161" s="451"/>
      <c r="H161" s="207"/>
      <c r="I161" s="206"/>
    </row>
    <row r="162" spans="1:9">
      <c r="A162" s="252"/>
      <c r="B162" s="208"/>
      <c r="C162" s="208"/>
      <c r="D162" s="208"/>
      <c r="E162" s="208"/>
      <c r="F162" s="208"/>
      <c r="G162" s="451"/>
      <c r="H162" s="207"/>
      <c r="I162" s="206"/>
    </row>
    <row r="163" spans="1:9" ht="18" customHeight="1">
      <c r="A163" s="251" t="s">
        <v>637</v>
      </c>
      <c r="B163" s="561" t="s">
        <v>650</v>
      </c>
      <c r="C163" s="561"/>
      <c r="D163" s="561"/>
      <c r="E163" s="473"/>
      <c r="F163" s="473"/>
      <c r="G163" s="239">
        <v>5</v>
      </c>
      <c r="H163" s="240">
        <f>SUM(G164:G166)</f>
        <v>0</v>
      </c>
      <c r="I163" s="206"/>
    </row>
    <row r="164" spans="1:9">
      <c r="A164" s="252"/>
      <c r="B164" s="574"/>
      <c r="C164" s="574"/>
      <c r="D164" s="574"/>
      <c r="E164" s="223"/>
      <c r="F164" s="223"/>
      <c r="G164" s="451"/>
      <c r="H164" s="207"/>
      <c r="I164" s="206"/>
    </row>
    <row r="165" spans="1:9">
      <c r="A165" s="252"/>
      <c r="B165" s="574"/>
      <c r="C165" s="574"/>
      <c r="D165" s="574"/>
      <c r="E165" s="223"/>
      <c r="F165" s="223"/>
      <c r="G165" s="451"/>
      <c r="H165" s="207"/>
      <c r="I165" s="206"/>
    </row>
    <row r="166" spans="1:9">
      <c r="A166" s="252"/>
      <c r="B166" s="574"/>
      <c r="C166" s="574"/>
      <c r="D166" s="574"/>
      <c r="E166" s="223"/>
      <c r="F166" s="223"/>
      <c r="G166" s="451"/>
      <c r="H166" s="207"/>
      <c r="I166" s="206"/>
    </row>
    <row r="167" spans="1:9" ht="33.950000000000003" customHeight="1">
      <c r="A167" s="251" t="s">
        <v>638</v>
      </c>
      <c r="B167" s="561" t="s">
        <v>652</v>
      </c>
      <c r="C167" s="561"/>
      <c r="D167" s="561"/>
      <c r="E167" s="473"/>
      <c r="F167" s="473"/>
      <c r="G167" s="240">
        <v>20</v>
      </c>
      <c r="H167" s="240">
        <f>SUM(G168:G170)</f>
        <v>0</v>
      </c>
      <c r="I167" s="206"/>
    </row>
    <row r="168" spans="1:9">
      <c r="A168" s="252"/>
      <c r="B168" s="574"/>
      <c r="C168" s="574"/>
      <c r="D168" s="574"/>
      <c r="E168" s="223"/>
      <c r="F168" s="223"/>
      <c r="G168" s="451"/>
      <c r="H168" s="207"/>
      <c r="I168" s="206"/>
    </row>
    <row r="169" spans="1:9">
      <c r="A169" s="252"/>
      <c r="B169" s="574"/>
      <c r="C169" s="574"/>
      <c r="D169" s="574"/>
      <c r="E169" s="223"/>
      <c r="F169" s="223"/>
      <c r="G169" s="451"/>
      <c r="H169" s="207"/>
      <c r="I169" s="206"/>
    </row>
    <row r="170" spans="1:9">
      <c r="A170" s="252"/>
      <c r="B170" s="574"/>
      <c r="C170" s="574"/>
      <c r="D170" s="574"/>
      <c r="E170" s="223"/>
      <c r="F170" s="223"/>
      <c r="G170" s="451"/>
      <c r="H170" s="207"/>
      <c r="I170" s="206"/>
    </row>
    <row r="171" spans="1:9" ht="33.950000000000003" customHeight="1">
      <c r="A171" s="251" t="s">
        <v>639</v>
      </c>
      <c r="B171" s="561" t="s">
        <v>653</v>
      </c>
      <c r="C171" s="561"/>
      <c r="D171" s="561"/>
      <c r="E171" s="473"/>
      <c r="F171" s="473"/>
      <c r="G171" s="239">
        <v>10</v>
      </c>
      <c r="H171" s="240">
        <f>SUM(G172:G174)</f>
        <v>0</v>
      </c>
      <c r="I171" s="206"/>
    </row>
    <row r="172" spans="1:9">
      <c r="A172" s="252"/>
      <c r="B172" s="208"/>
      <c r="C172" s="208"/>
      <c r="D172" s="208"/>
      <c r="E172" s="208"/>
      <c r="F172" s="208"/>
      <c r="G172" s="451"/>
      <c r="H172" s="207"/>
      <c r="I172" s="206"/>
    </row>
    <row r="173" spans="1:9">
      <c r="A173" s="252"/>
      <c r="B173" s="208"/>
      <c r="C173" s="208"/>
      <c r="D173" s="208"/>
      <c r="E173" s="208"/>
      <c r="F173" s="208"/>
      <c r="G173" s="451"/>
      <c r="H173" s="207"/>
      <c r="I173" s="206"/>
    </row>
    <row r="174" spans="1:9">
      <c r="A174" s="252"/>
      <c r="B174" s="208"/>
      <c r="C174" s="208"/>
      <c r="D174" s="208"/>
      <c r="E174" s="208"/>
      <c r="F174" s="208"/>
      <c r="G174" s="451"/>
      <c r="H174" s="207"/>
      <c r="I174" s="206"/>
    </row>
    <row r="175" spans="1:9" ht="33.950000000000003" customHeight="1">
      <c r="A175" s="251" t="s">
        <v>640</v>
      </c>
      <c r="B175" s="561" t="s">
        <v>654</v>
      </c>
      <c r="C175" s="561"/>
      <c r="D175" s="561"/>
      <c r="E175" s="473"/>
      <c r="F175" s="473"/>
      <c r="G175" s="240">
        <v>10</v>
      </c>
      <c r="H175" s="240">
        <f>SUM(G176:G178)</f>
        <v>0</v>
      </c>
      <c r="I175" s="206"/>
    </row>
    <row r="176" spans="1:9">
      <c r="A176" s="252"/>
      <c r="B176" s="223"/>
      <c r="C176" s="223"/>
      <c r="D176" s="223"/>
      <c r="E176" s="223"/>
      <c r="F176" s="223"/>
      <c r="G176" s="451"/>
      <c r="H176" s="207"/>
      <c r="I176" s="206"/>
    </row>
    <row r="177" spans="1:9">
      <c r="A177" s="252"/>
      <c r="B177" s="223"/>
      <c r="C177" s="223"/>
      <c r="D177" s="223"/>
      <c r="E177" s="223"/>
      <c r="F177" s="223"/>
      <c r="G177" s="451"/>
      <c r="H177" s="207"/>
      <c r="I177" s="206"/>
    </row>
    <row r="178" spans="1:9">
      <c r="A178" s="252"/>
      <c r="B178" s="223"/>
      <c r="C178" s="223"/>
      <c r="D178" s="223"/>
      <c r="E178" s="223"/>
      <c r="F178" s="223"/>
      <c r="G178" s="451"/>
      <c r="H178" s="207"/>
      <c r="I178" s="206"/>
    </row>
    <row r="179" spans="1:9" ht="33.950000000000003" customHeight="1">
      <c r="A179" s="251" t="s">
        <v>641</v>
      </c>
      <c r="B179" s="561" t="s">
        <v>655</v>
      </c>
      <c r="C179" s="561"/>
      <c r="D179" s="561"/>
      <c r="E179" s="473"/>
      <c r="F179" s="473"/>
      <c r="G179" s="240">
        <v>10</v>
      </c>
      <c r="H179" s="240">
        <f>SUM(G180:G182)</f>
        <v>0</v>
      </c>
      <c r="I179" s="206"/>
    </row>
    <row r="180" spans="1:9">
      <c r="A180" s="252"/>
      <c r="B180" s="223"/>
      <c r="C180" s="223"/>
      <c r="D180" s="223"/>
      <c r="E180" s="223"/>
      <c r="F180" s="223"/>
      <c r="G180" s="451"/>
      <c r="H180" s="207"/>
      <c r="I180" s="206"/>
    </row>
    <row r="181" spans="1:9">
      <c r="A181" s="252"/>
      <c r="B181" s="223"/>
      <c r="C181" s="223"/>
      <c r="D181" s="223"/>
      <c r="E181" s="223"/>
      <c r="F181" s="223"/>
      <c r="G181" s="451"/>
      <c r="H181" s="207"/>
      <c r="I181" s="206"/>
    </row>
    <row r="182" spans="1:9">
      <c r="A182" s="252"/>
      <c r="B182" s="223"/>
      <c r="C182" s="223"/>
      <c r="D182" s="223"/>
      <c r="E182" s="223"/>
      <c r="F182" s="223"/>
      <c r="G182" s="451"/>
      <c r="H182" s="207"/>
      <c r="I182" s="206"/>
    </row>
    <row r="183" spans="1:9" ht="33.950000000000003" customHeight="1">
      <c r="A183" s="251" t="s">
        <v>642</v>
      </c>
      <c r="B183" s="561" t="s">
        <v>656</v>
      </c>
      <c r="C183" s="561"/>
      <c r="D183" s="561"/>
      <c r="E183" s="473"/>
      <c r="F183" s="473"/>
      <c r="G183" s="239">
        <v>8</v>
      </c>
      <c r="H183" s="240">
        <f>SUM(G184:G186)</f>
        <v>0</v>
      </c>
      <c r="I183" s="206"/>
    </row>
    <row r="184" spans="1:9">
      <c r="A184" s="252"/>
      <c r="B184" s="223"/>
      <c r="C184" s="223"/>
      <c r="D184" s="223"/>
      <c r="E184" s="223"/>
      <c r="F184" s="223"/>
      <c r="G184" s="451"/>
      <c r="H184" s="207"/>
      <c r="I184" s="206"/>
    </row>
    <row r="185" spans="1:9">
      <c r="A185" s="252"/>
      <c r="B185" s="223"/>
      <c r="C185" s="223"/>
      <c r="D185" s="223"/>
      <c r="E185" s="223"/>
      <c r="F185" s="223"/>
      <c r="G185" s="451"/>
      <c r="H185" s="207"/>
      <c r="I185" s="206"/>
    </row>
    <row r="186" spans="1:9">
      <c r="A186" s="252"/>
      <c r="B186" s="223"/>
      <c r="C186" s="223"/>
      <c r="D186" s="223"/>
      <c r="E186" s="223"/>
      <c r="F186" s="223"/>
      <c r="G186" s="451"/>
      <c r="H186" s="207"/>
      <c r="I186" s="206"/>
    </row>
    <row r="187" spans="1:9" ht="33.950000000000003" customHeight="1">
      <c r="A187" s="251" t="s">
        <v>643</v>
      </c>
      <c r="B187" s="561" t="s">
        <v>657</v>
      </c>
      <c r="C187" s="561"/>
      <c r="D187" s="561"/>
      <c r="E187" s="473"/>
      <c r="F187" s="473"/>
      <c r="G187" s="239">
        <v>4</v>
      </c>
      <c r="H187" s="240">
        <f>SUM(G188:G191)</f>
        <v>0</v>
      </c>
      <c r="I187" s="206"/>
    </row>
    <row r="188" spans="1:9">
      <c r="A188" s="252"/>
      <c r="B188" s="223"/>
      <c r="C188" s="223"/>
      <c r="D188" s="223"/>
      <c r="E188" s="223"/>
      <c r="F188" s="223"/>
      <c r="G188" s="451"/>
      <c r="H188" s="207"/>
      <c r="I188" s="206"/>
    </row>
    <row r="189" spans="1:9">
      <c r="A189" s="252"/>
      <c r="B189" s="223"/>
      <c r="C189" s="223"/>
      <c r="D189" s="223"/>
      <c r="E189" s="223"/>
      <c r="F189" s="223"/>
      <c r="G189" s="451"/>
      <c r="H189" s="207"/>
      <c r="I189" s="206"/>
    </row>
    <row r="190" spans="1:9">
      <c r="A190" s="252"/>
      <c r="B190" s="223"/>
      <c r="C190" s="223"/>
      <c r="D190" s="223"/>
      <c r="E190" s="223"/>
      <c r="F190" s="223"/>
      <c r="G190" s="451"/>
      <c r="H190" s="207"/>
      <c r="I190" s="206"/>
    </row>
    <row r="191" spans="1:9">
      <c r="A191" s="252"/>
      <c r="B191" s="223"/>
      <c r="C191" s="223"/>
      <c r="D191" s="223"/>
      <c r="E191" s="223"/>
      <c r="F191" s="223"/>
      <c r="G191" s="451"/>
      <c r="H191" s="207"/>
      <c r="I191" s="206"/>
    </row>
    <row r="192" spans="1:9" ht="33.950000000000003" customHeight="1">
      <c r="A192" s="251" t="s">
        <v>644</v>
      </c>
      <c r="B192" s="561" t="s">
        <v>658</v>
      </c>
      <c r="C192" s="561"/>
      <c r="D192" s="561"/>
      <c r="E192" s="473"/>
      <c r="F192" s="473"/>
      <c r="G192" s="239">
        <v>2</v>
      </c>
      <c r="H192" s="240">
        <f>SUM(G193:G195)</f>
        <v>0</v>
      </c>
      <c r="I192" s="206"/>
    </row>
    <row r="193" spans="1:14">
      <c r="A193" s="252"/>
      <c r="B193" s="223"/>
      <c r="C193" s="223"/>
      <c r="D193" s="223"/>
      <c r="E193" s="223"/>
      <c r="F193" s="223"/>
      <c r="G193" s="451"/>
      <c r="H193" s="207"/>
      <c r="I193" s="206"/>
    </row>
    <row r="194" spans="1:14">
      <c r="A194" s="252"/>
      <c r="B194" s="223"/>
      <c r="C194" s="223"/>
      <c r="D194" s="223"/>
      <c r="E194" s="223"/>
      <c r="F194" s="223"/>
      <c r="G194" s="451"/>
      <c r="H194" s="207"/>
      <c r="I194" s="206"/>
    </row>
    <row r="195" spans="1:14">
      <c r="A195" s="252"/>
      <c r="B195" s="223"/>
      <c r="C195" s="223"/>
      <c r="D195" s="223"/>
      <c r="E195" s="223"/>
      <c r="F195" s="223"/>
      <c r="G195" s="451"/>
      <c r="H195" s="207"/>
      <c r="I195" s="206"/>
    </row>
    <row r="196" spans="1:14" ht="18" customHeight="1">
      <c r="A196" s="251" t="s">
        <v>645</v>
      </c>
      <c r="B196" s="561" t="s">
        <v>659</v>
      </c>
      <c r="C196" s="561"/>
      <c r="D196" s="561"/>
      <c r="E196" s="473"/>
      <c r="F196" s="473"/>
      <c r="G196" s="239">
        <v>2</v>
      </c>
      <c r="H196" s="240">
        <f>SUM(G197:G199)</f>
        <v>0</v>
      </c>
      <c r="I196" s="206"/>
    </row>
    <row r="197" spans="1:14">
      <c r="A197" s="252"/>
      <c r="B197" s="223"/>
      <c r="C197" s="223"/>
      <c r="D197" s="223"/>
      <c r="E197" s="223"/>
      <c r="F197" s="223"/>
      <c r="G197" s="451"/>
      <c r="H197" s="207"/>
      <c r="I197" s="206"/>
    </row>
    <row r="198" spans="1:14">
      <c r="A198" s="252"/>
      <c r="B198" s="223"/>
      <c r="C198" s="223"/>
      <c r="D198" s="223"/>
      <c r="E198" s="223"/>
      <c r="F198" s="223"/>
      <c r="G198" s="451"/>
      <c r="H198" s="207"/>
      <c r="I198" s="206"/>
    </row>
    <row r="199" spans="1:14">
      <c r="A199" s="252"/>
      <c r="B199" s="223"/>
      <c r="C199" s="223"/>
      <c r="D199" s="223"/>
      <c r="E199" s="223"/>
      <c r="F199" s="223"/>
      <c r="G199" s="451"/>
      <c r="H199" s="207"/>
      <c r="I199" s="206"/>
    </row>
    <row r="200" spans="1:14" ht="51.95" customHeight="1">
      <c r="A200" s="251" t="s">
        <v>646</v>
      </c>
      <c r="B200" s="561" t="s">
        <v>660</v>
      </c>
      <c r="C200" s="561"/>
      <c r="D200" s="561"/>
      <c r="E200" s="473"/>
      <c r="F200" s="473"/>
      <c r="G200" s="239">
        <v>10</v>
      </c>
      <c r="H200" s="240">
        <f>SUM(G201:G203)</f>
        <v>0</v>
      </c>
      <c r="I200" s="206"/>
    </row>
    <row r="201" spans="1:14">
      <c r="A201" s="252"/>
      <c r="B201" s="223"/>
      <c r="C201" s="223"/>
      <c r="D201" s="223"/>
      <c r="E201" s="223"/>
      <c r="F201" s="223"/>
      <c r="G201" s="451"/>
      <c r="H201" s="207"/>
      <c r="I201" s="206"/>
    </row>
    <row r="202" spans="1:14">
      <c r="A202" s="252"/>
      <c r="B202" s="223"/>
      <c r="C202" s="223"/>
      <c r="D202" s="223"/>
      <c r="E202" s="223"/>
      <c r="F202" s="223"/>
      <c r="G202" s="451"/>
      <c r="H202" s="207"/>
      <c r="I202" s="206"/>
    </row>
    <row r="203" spans="1:14">
      <c r="A203" s="252"/>
      <c r="B203" s="223"/>
      <c r="C203" s="223"/>
      <c r="D203" s="223"/>
      <c r="E203" s="223"/>
      <c r="F203" s="223"/>
      <c r="G203" s="451"/>
      <c r="H203" s="207"/>
      <c r="I203" s="206"/>
    </row>
    <row r="204" spans="1:14" s="67" customFormat="1" ht="48.95" customHeight="1">
      <c r="A204" s="251" t="s">
        <v>647</v>
      </c>
      <c r="B204" s="561" t="s">
        <v>661</v>
      </c>
      <c r="C204" s="561"/>
      <c r="D204" s="561"/>
      <c r="E204" s="473"/>
      <c r="F204" s="473"/>
      <c r="G204" s="240">
        <v>5</v>
      </c>
      <c r="H204" s="240">
        <f>SUM(G205:G209)</f>
        <v>0</v>
      </c>
      <c r="I204" s="207"/>
      <c r="J204" s="244"/>
      <c r="K204" s="244"/>
      <c r="L204" s="244"/>
      <c r="M204" s="219"/>
      <c r="N204" s="219"/>
    </row>
    <row r="205" spans="1:14">
      <c r="A205" s="252"/>
      <c r="B205" s="574"/>
      <c r="C205" s="574"/>
      <c r="D205" s="574"/>
      <c r="E205" s="223"/>
      <c r="F205" s="223"/>
      <c r="G205" s="451"/>
      <c r="H205" s="207"/>
      <c r="I205" s="206"/>
    </row>
    <row r="206" spans="1:14">
      <c r="A206" s="252"/>
      <c r="B206" s="563"/>
      <c r="C206" s="563"/>
      <c r="D206" s="563"/>
      <c r="E206" s="475"/>
      <c r="F206" s="475"/>
      <c r="G206" s="456"/>
      <c r="H206" s="231"/>
      <c r="I206" s="184"/>
    </row>
    <row r="207" spans="1:14" s="20" customFormat="1" ht="15">
      <c r="A207" s="252"/>
      <c r="B207" s="563"/>
      <c r="C207" s="563"/>
      <c r="D207" s="563"/>
      <c r="E207" s="475"/>
      <c r="F207" s="475"/>
      <c r="G207" s="456"/>
      <c r="H207" s="231"/>
      <c r="I207" s="184"/>
      <c r="J207" s="185"/>
      <c r="K207" s="185"/>
      <c r="L207" s="185"/>
      <c r="M207" s="192"/>
      <c r="N207" s="192"/>
    </row>
    <row r="208" spans="1:14" s="20" customFormat="1" ht="15">
      <c r="A208" s="254"/>
      <c r="B208" s="563"/>
      <c r="C208" s="563"/>
      <c r="D208" s="563"/>
      <c r="E208" s="475"/>
      <c r="F208" s="475"/>
      <c r="G208" s="456"/>
      <c r="H208" s="231"/>
      <c r="I208" s="184"/>
      <c r="J208" s="185"/>
      <c r="K208" s="185"/>
      <c r="L208" s="185"/>
      <c r="M208" s="192"/>
      <c r="N208" s="192"/>
    </row>
    <row r="209" spans="1:14" s="20" customFormat="1" ht="15">
      <c r="A209" s="254"/>
      <c r="B209" s="563"/>
      <c r="C209" s="563"/>
      <c r="D209" s="563"/>
      <c r="E209" s="475"/>
      <c r="F209" s="475"/>
      <c r="G209" s="456"/>
      <c r="H209" s="231"/>
      <c r="I209" s="184"/>
      <c r="J209" s="185"/>
      <c r="K209" s="185"/>
      <c r="L209" s="185"/>
      <c r="M209" s="192"/>
      <c r="N209" s="192"/>
    </row>
    <row r="210" spans="1:14" s="20" customFormat="1" ht="15">
      <c r="A210" s="202" t="s">
        <v>271</v>
      </c>
      <c r="B210" s="203" t="s">
        <v>662</v>
      </c>
      <c r="C210" s="203"/>
      <c r="D210" s="203"/>
      <c r="E210" s="203"/>
      <c r="F210" s="203"/>
      <c r="G210" s="222"/>
      <c r="H210" s="205"/>
      <c r="I210" s="222"/>
      <c r="J210" s="185"/>
      <c r="K210" s="185"/>
      <c r="L210" s="185"/>
      <c r="M210" s="192"/>
      <c r="N210" s="192"/>
    </row>
    <row r="211" spans="1:14" s="20" customFormat="1" ht="18" customHeight="1">
      <c r="A211" s="251" t="s">
        <v>273</v>
      </c>
      <c r="B211" s="561" t="s">
        <v>663</v>
      </c>
      <c r="C211" s="561"/>
      <c r="D211" s="561"/>
      <c r="E211" s="473"/>
      <c r="F211" s="473"/>
      <c r="G211" s="239">
        <v>10</v>
      </c>
      <c r="H211" s="240">
        <f>SUM(G212:G217)</f>
        <v>0</v>
      </c>
      <c r="I211" s="206"/>
      <c r="J211" s="185"/>
      <c r="K211" s="185"/>
      <c r="L211" s="185"/>
      <c r="M211" s="192"/>
      <c r="N211" s="192"/>
    </row>
    <row r="212" spans="1:14">
      <c r="A212" s="252"/>
      <c r="B212" s="215"/>
      <c r="C212" s="215"/>
      <c r="D212" s="215"/>
      <c r="E212" s="215"/>
      <c r="F212" s="215"/>
      <c r="G212" s="449"/>
      <c r="H212" s="236"/>
      <c r="I212" s="193"/>
    </row>
    <row r="213" spans="1:14">
      <c r="A213" s="252"/>
      <c r="B213" s="215"/>
      <c r="C213" s="215"/>
      <c r="D213" s="215"/>
      <c r="E213" s="215"/>
      <c r="F213" s="215"/>
      <c r="G213" s="449"/>
      <c r="H213" s="236"/>
      <c r="I213" s="193"/>
    </row>
    <row r="214" spans="1:14" s="20" customFormat="1" ht="15">
      <c r="A214" s="252"/>
      <c r="B214" s="215"/>
      <c r="C214" s="215"/>
      <c r="D214" s="215"/>
      <c r="E214" s="215"/>
      <c r="F214" s="215"/>
      <c r="G214" s="449"/>
      <c r="H214" s="236"/>
      <c r="I214" s="193"/>
      <c r="J214" s="185"/>
      <c r="K214" s="185"/>
      <c r="L214" s="185"/>
      <c r="M214" s="192"/>
      <c r="N214" s="192"/>
    </row>
    <row r="215" spans="1:14" s="20" customFormat="1" ht="15">
      <c r="A215" s="252"/>
      <c r="B215" s="215"/>
      <c r="C215" s="215"/>
      <c r="D215" s="215"/>
      <c r="E215" s="215"/>
      <c r="F215" s="215"/>
      <c r="G215" s="449"/>
      <c r="H215" s="236"/>
      <c r="I215" s="193"/>
      <c r="J215" s="185"/>
      <c r="K215" s="185"/>
      <c r="L215" s="185"/>
      <c r="M215" s="192"/>
      <c r="N215" s="192"/>
    </row>
    <row r="216" spans="1:14" s="20" customFormat="1" ht="15">
      <c r="A216" s="254"/>
      <c r="B216" s="215"/>
      <c r="C216" s="215"/>
      <c r="D216" s="215"/>
      <c r="E216" s="215"/>
      <c r="F216" s="215"/>
      <c r="G216" s="449"/>
      <c r="H216" s="236"/>
      <c r="I216" s="193"/>
      <c r="J216" s="185"/>
      <c r="K216" s="185"/>
      <c r="L216" s="185"/>
      <c r="M216" s="192"/>
      <c r="N216" s="192"/>
    </row>
    <row r="217" spans="1:14" s="20" customFormat="1" ht="15">
      <c r="A217" s="254"/>
      <c r="B217" s="215"/>
      <c r="C217" s="215"/>
      <c r="D217" s="215"/>
      <c r="E217" s="215"/>
      <c r="F217" s="215"/>
      <c r="G217" s="449"/>
      <c r="H217" s="236"/>
      <c r="I217" s="193"/>
      <c r="J217" s="185"/>
      <c r="K217" s="185"/>
      <c r="L217" s="185"/>
      <c r="M217" s="192"/>
      <c r="N217" s="192"/>
    </row>
    <row r="218" spans="1:14" s="19" customFormat="1" ht="18" customHeight="1">
      <c r="A218" s="251" t="s">
        <v>274</v>
      </c>
      <c r="B218" s="561" t="s">
        <v>664</v>
      </c>
      <c r="C218" s="561"/>
      <c r="D218" s="561"/>
      <c r="E218" s="473"/>
      <c r="F218" s="473"/>
      <c r="G218" s="240">
        <v>5</v>
      </c>
      <c r="H218" s="240">
        <f>SUM(G219:G224)</f>
        <v>0</v>
      </c>
      <c r="I218" s="206"/>
      <c r="J218" s="185"/>
      <c r="K218" s="185"/>
      <c r="L218" s="185"/>
      <c r="M218" s="192"/>
      <c r="N218" s="192"/>
    </row>
    <row r="219" spans="1:14" s="19" customFormat="1" ht="15">
      <c r="A219" s="252"/>
      <c r="B219" s="215"/>
      <c r="C219" s="215"/>
      <c r="D219" s="215"/>
      <c r="E219" s="215"/>
      <c r="F219" s="215"/>
      <c r="G219" s="449"/>
      <c r="H219" s="236"/>
      <c r="I219" s="193"/>
      <c r="J219" s="185"/>
      <c r="K219" s="185"/>
      <c r="L219" s="185"/>
      <c r="M219" s="192"/>
      <c r="N219" s="192"/>
    </row>
    <row r="220" spans="1:14" s="19" customFormat="1" ht="15">
      <c r="A220" s="252"/>
      <c r="B220" s="215"/>
      <c r="C220" s="215"/>
      <c r="D220" s="215"/>
      <c r="E220" s="215"/>
      <c r="F220" s="215"/>
      <c r="G220" s="449"/>
      <c r="H220" s="236"/>
      <c r="I220" s="193"/>
      <c r="J220" s="185"/>
      <c r="K220" s="185"/>
      <c r="L220" s="185"/>
      <c r="M220" s="192"/>
      <c r="N220" s="192"/>
    </row>
    <row r="221" spans="1:14">
      <c r="A221" s="252"/>
      <c r="B221" s="215"/>
      <c r="C221" s="215"/>
      <c r="D221" s="215"/>
      <c r="E221" s="215"/>
      <c r="F221" s="215"/>
      <c r="G221" s="449"/>
      <c r="H221" s="236"/>
      <c r="I221" s="193"/>
    </row>
    <row r="222" spans="1:14">
      <c r="A222" s="252"/>
      <c r="B222" s="215"/>
      <c r="C222" s="215"/>
      <c r="D222" s="215"/>
      <c r="E222" s="215"/>
      <c r="F222" s="215"/>
      <c r="G222" s="449"/>
      <c r="H222" s="236"/>
      <c r="I222" s="193"/>
    </row>
    <row r="223" spans="1:14">
      <c r="A223" s="254"/>
      <c r="B223" s="215"/>
      <c r="C223" s="215"/>
      <c r="D223" s="215"/>
      <c r="E223" s="215"/>
      <c r="F223" s="215"/>
      <c r="G223" s="449"/>
      <c r="H223" s="236"/>
      <c r="I223" s="193"/>
    </row>
    <row r="224" spans="1:14" s="20" customFormat="1" ht="15">
      <c r="A224" s="254"/>
      <c r="B224" s="215"/>
      <c r="C224" s="215"/>
      <c r="D224" s="215"/>
      <c r="E224" s="215"/>
      <c r="F224" s="215"/>
      <c r="G224" s="449"/>
      <c r="H224" s="236"/>
      <c r="I224" s="193"/>
      <c r="J224" s="185"/>
      <c r="K224" s="185"/>
      <c r="L224" s="185"/>
      <c r="M224" s="192"/>
      <c r="N224" s="192"/>
    </row>
    <row r="225" spans="1:14" s="20" customFormat="1" ht="18" customHeight="1">
      <c r="A225" s="202" t="s">
        <v>275</v>
      </c>
      <c r="B225" s="560" t="s">
        <v>665</v>
      </c>
      <c r="C225" s="560"/>
      <c r="D225" s="560"/>
      <c r="E225" s="472"/>
      <c r="F225" s="472"/>
      <c r="G225" s="222"/>
      <c r="H225" s="205"/>
      <c r="I225" s="222"/>
      <c r="J225" s="185"/>
      <c r="K225" s="185"/>
      <c r="L225" s="185"/>
      <c r="M225" s="192"/>
      <c r="N225" s="192"/>
    </row>
    <row r="226" spans="1:14" s="247" customFormat="1" ht="18" customHeight="1">
      <c r="A226" s="251" t="s">
        <v>277</v>
      </c>
      <c r="B226" s="561" t="s">
        <v>663</v>
      </c>
      <c r="C226" s="561"/>
      <c r="D226" s="561"/>
      <c r="E226" s="473"/>
      <c r="F226" s="473"/>
      <c r="G226" s="240">
        <v>5</v>
      </c>
      <c r="H226" s="240">
        <f>SUM(G227:G229)</f>
        <v>0</v>
      </c>
      <c r="I226" s="207"/>
      <c r="J226" s="245"/>
      <c r="K226" s="245"/>
      <c r="L226" s="245"/>
      <c r="M226" s="246"/>
      <c r="N226" s="246"/>
    </row>
    <row r="227" spans="1:14" s="20" customFormat="1" ht="15">
      <c r="A227" s="254"/>
      <c r="B227" s="215"/>
      <c r="C227" s="215"/>
      <c r="D227" s="215"/>
      <c r="E227" s="215"/>
      <c r="F227" s="215"/>
      <c r="G227" s="449"/>
      <c r="H227" s="236"/>
      <c r="I227" s="193"/>
      <c r="J227" s="185"/>
      <c r="K227" s="185"/>
      <c r="L227" s="185"/>
      <c r="M227" s="192"/>
      <c r="N227" s="192"/>
    </row>
    <row r="228" spans="1:14" s="20" customFormat="1" ht="15">
      <c r="A228" s="254"/>
      <c r="B228" s="215"/>
      <c r="C228" s="215"/>
      <c r="D228" s="215"/>
      <c r="E228" s="215"/>
      <c r="F228" s="215"/>
      <c r="G228" s="449"/>
      <c r="H228" s="236"/>
      <c r="I228" s="193"/>
      <c r="J228" s="185"/>
      <c r="K228" s="185"/>
      <c r="L228" s="185"/>
      <c r="M228" s="192"/>
      <c r="N228" s="192"/>
    </row>
    <row r="229" spans="1:14" s="20" customFormat="1" ht="15">
      <c r="A229" s="254"/>
      <c r="B229" s="215"/>
      <c r="C229" s="215"/>
      <c r="D229" s="215"/>
      <c r="E229" s="215"/>
      <c r="F229" s="215"/>
      <c r="G229" s="449"/>
      <c r="H229" s="236"/>
      <c r="I229" s="193"/>
      <c r="J229" s="185"/>
      <c r="K229" s="185"/>
      <c r="L229" s="185"/>
      <c r="M229" s="192"/>
      <c r="N229" s="192"/>
    </row>
    <row r="230" spans="1:14" s="20" customFormat="1" ht="18" customHeight="1">
      <c r="A230" s="251" t="s">
        <v>278</v>
      </c>
      <c r="B230" s="561" t="s">
        <v>664</v>
      </c>
      <c r="C230" s="561"/>
      <c r="D230" s="561"/>
      <c r="E230" s="473"/>
      <c r="F230" s="473"/>
      <c r="G230" s="239">
        <v>3</v>
      </c>
      <c r="H230" s="240">
        <f>SUM(G231:G233)</f>
        <v>0</v>
      </c>
      <c r="I230" s="206"/>
      <c r="J230" s="185"/>
      <c r="K230" s="185"/>
      <c r="L230" s="185"/>
      <c r="M230" s="192"/>
      <c r="N230" s="192"/>
    </row>
    <row r="231" spans="1:14" s="20" customFormat="1" ht="15">
      <c r="A231" s="254"/>
      <c r="B231" s="215"/>
      <c r="C231" s="215"/>
      <c r="D231" s="215"/>
      <c r="E231" s="215"/>
      <c r="F231" s="215"/>
      <c r="G231" s="449"/>
      <c r="H231" s="236"/>
      <c r="I231" s="193"/>
      <c r="J231" s="185"/>
      <c r="K231" s="185"/>
      <c r="L231" s="185"/>
      <c r="M231" s="192"/>
      <c r="N231" s="192"/>
    </row>
    <row r="232" spans="1:14" s="20" customFormat="1" ht="15">
      <c r="A232" s="254"/>
      <c r="B232" s="215"/>
      <c r="C232" s="215"/>
      <c r="D232" s="215"/>
      <c r="E232" s="215"/>
      <c r="F232" s="215"/>
      <c r="G232" s="449"/>
      <c r="H232" s="236"/>
      <c r="I232" s="193"/>
      <c r="J232" s="185"/>
      <c r="K232" s="185"/>
      <c r="L232" s="185"/>
      <c r="M232" s="192"/>
      <c r="N232" s="192"/>
    </row>
    <row r="233" spans="1:14" s="20" customFormat="1" ht="15">
      <c r="A233" s="254"/>
      <c r="B233" s="215"/>
      <c r="C233" s="215"/>
      <c r="D233" s="215"/>
      <c r="E233" s="215"/>
      <c r="F233" s="215"/>
      <c r="G233" s="449"/>
      <c r="H233" s="236"/>
      <c r="I233" s="193"/>
      <c r="J233" s="185"/>
      <c r="K233" s="185"/>
      <c r="L233" s="185"/>
      <c r="M233" s="192"/>
      <c r="N233" s="192"/>
    </row>
    <row r="234" spans="1:14" s="20" customFormat="1" ht="15">
      <c r="A234" s="202" t="s">
        <v>276</v>
      </c>
      <c r="B234" s="203" t="s">
        <v>211</v>
      </c>
      <c r="C234" s="203"/>
      <c r="D234" s="203"/>
      <c r="E234" s="203"/>
      <c r="F234" s="203"/>
      <c r="G234" s="222"/>
      <c r="H234" s="205"/>
      <c r="I234" s="222"/>
      <c r="J234" s="185"/>
      <c r="K234" s="185"/>
      <c r="L234" s="185"/>
      <c r="M234" s="192"/>
      <c r="N234" s="192"/>
    </row>
    <row r="235" spans="1:14" s="67" customFormat="1" ht="36" customHeight="1">
      <c r="A235" s="251" t="s">
        <v>279</v>
      </c>
      <c r="B235" s="561" t="s">
        <v>666</v>
      </c>
      <c r="C235" s="561"/>
      <c r="D235" s="561"/>
      <c r="E235" s="473"/>
      <c r="F235" s="473"/>
      <c r="G235" s="240">
        <v>5</v>
      </c>
      <c r="H235" s="240">
        <f>SUM(G237:G239)</f>
        <v>5.666666666666667</v>
      </c>
      <c r="I235" s="207"/>
      <c r="J235" s="244"/>
      <c r="K235" s="244"/>
      <c r="L235" s="244"/>
      <c r="M235" s="219"/>
      <c r="N235" s="219"/>
    </row>
    <row r="236" spans="1:14" s="20" customFormat="1" ht="15">
      <c r="A236" s="252"/>
      <c r="B236" s="215" t="s">
        <v>750</v>
      </c>
      <c r="C236" s="215" t="s">
        <v>983</v>
      </c>
      <c r="D236" s="215" t="s">
        <v>984</v>
      </c>
      <c r="E236" s="215"/>
      <c r="F236" s="215"/>
      <c r="G236" s="449" t="s">
        <v>672</v>
      </c>
      <c r="H236" s="236"/>
      <c r="I236" s="193"/>
      <c r="J236" s="185"/>
      <c r="K236" s="185"/>
      <c r="L236" s="185"/>
      <c r="M236" s="192"/>
      <c r="N236" s="192"/>
    </row>
    <row r="237" spans="1:14" s="20" customFormat="1" ht="45">
      <c r="A237" s="252"/>
      <c r="B237" s="461" t="s">
        <v>982</v>
      </c>
      <c r="C237" s="215">
        <v>2</v>
      </c>
      <c r="D237" s="215">
        <v>3</v>
      </c>
      <c r="E237" s="215"/>
      <c r="F237" s="215"/>
      <c r="G237" s="449">
        <f>_xlfn.IFS(D237=1,5,C237=1,(1.4*5)/D237+(5*0.2),C237=2,(1.4*5)/D237+(5*0.1),C237=3,(1.4*5)/D237+(5*0.05),C237&gt;3,(1.4*5)/D237,C237=0,0)</f>
        <v>2.8333333333333335</v>
      </c>
      <c r="H237" s="236"/>
      <c r="I237" s="193"/>
      <c r="J237" s="185"/>
      <c r="K237" s="185"/>
      <c r="L237" s="185"/>
      <c r="M237" s="192"/>
      <c r="N237" s="192"/>
    </row>
    <row r="238" spans="1:14" s="20" customFormat="1" ht="46.5">
      <c r="A238" s="254"/>
      <c r="B238" s="461" t="s">
        <v>985</v>
      </c>
      <c r="C238" s="215">
        <v>2</v>
      </c>
      <c r="D238" s="215">
        <v>3</v>
      </c>
      <c r="E238" s="215"/>
      <c r="F238" s="215"/>
      <c r="G238" s="449">
        <f t="shared" ref="G238:G239" si="13">_xlfn.IFS(D238=1,5,C238=1,(1.4*5)/D238+(5*0.2),C238=2,(1.4*5)/D238+(5*0.1),C238=3,(1.4*5)/D238+(5*0.05),C238&gt;3,(1.4*5)/D238,C238=0,0)</f>
        <v>2.8333333333333335</v>
      </c>
      <c r="H238" s="236"/>
      <c r="I238" s="193"/>
      <c r="J238" s="185"/>
      <c r="K238" s="185"/>
      <c r="L238" s="185"/>
      <c r="M238" s="192"/>
      <c r="N238" s="192"/>
    </row>
    <row r="239" spans="1:14" s="20" customFormat="1" ht="15">
      <c r="A239" s="254"/>
      <c r="B239" s="215"/>
      <c r="C239" s="215">
        <v>0</v>
      </c>
      <c r="D239" s="215">
        <v>0</v>
      </c>
      <c r="E239" s="215"/>
      <c r="F239" s="215"/>
      <c r="G239" s="449">
        <f t="shared" si="13"/>
        <v>0</v>
      </c>
      <c r="H239" s="236"/>
      <c r="I239" s="193"/>
      <c r="J239" s="185"/>
      <c r="K239" s="185"/>
      <c r="L239" s="185"/>
      <c r="M239" s="192"/>
      <c r="N239" s="192"/>
    </row>
    <row r="240" spans="1:14" s="67" customFormat="1" ht="36" customHeight="1">
      <c r="A240" s="251" t="s">
        <v>280</v>
      </c>
      <c r="B240" s="561" t="s">
        <v>667</v>
      </c>
      <c r="C240" s="561"/>
      <c r="D240" s="561"/>
      <c r="E240" s="473"/>
      <c r="F240" s="473"/>
      <c r="G240" s="240">
        <v>2</v>
      </c>
      <c r="H240" s="240">
        <f>SUM(G242:G247)</f>
        <v>0</v>
      </c>
      <c r="I240" s="207"/>
      <c r="J240" s="244"/>
      <c r="K240" s="244"/>
      <c r="L240" s="244"/>
      <c r="M240" s="219"/>
      <c r="N240" s="219"/>
    </row>
    <row r="241" spans="1:14" s="20" customFormat="1" ht="25.5">
      <c r="A241" s="252"/>
      <c r="B241" s="248" t="s">
        <v>668</v>
      </c>
      <c r="C241" s="249" t="s">
        <v>250</v>
      </c>
      <c r="D241" s="249" t="s">
        <v>251</v>
      </c>
      <c r="E241" s="249"/>
      <c r="F241" s="249"/>
      <c r="G241" s="448" t="s">
        <v>672</v>
      </c>
      <c r="H241" s="207"/>
      <c r="I241" s="206"/>
      <c r="J241" s="185"/>
      <c r="K241" s="185"/>
      <c r="L241" s="185"/>
      <c r="M241" s="192"/>
      <c r="N241" s="192"/>
    </row>
    <row r="242" spans="1:14" ht="17.100000000000001" customHeight="1">
      <c r="A242" s="252"/>
      <c r="B242" s="216"/>
      <c r="C242" s="215">
        <v>0</v>
      </c>
      <c r="D242" s="215">
        <v>0</v>
      </c>
      <c r="E242" s="215"/>
      <c r="F242" s="215"/>
      <c r="G242" s="449">
        <f t="shared" ref="G242:G247" si="14">_xlfn.IFS(D242=1,2,C242=1,(1.4*2)/D242+(2*0.2),C242=2,(1.4*2)/D242+(2*0.1),C242=3,(1.4*2)/D242+(2*0.05),C242&gt;3,(1.4*2)/D242,C242=0,0)</f>
        <v>0</v>
      </c>
      <c r="H242" s="236"/>
      <c r="I242" s="193"/>
    </row>
    <row r="243" spans="1:14">
      <c r="A243" s="252"/>
      <c r="B243" s="216"/>
      <c r="C243" s="215">
        <v>0</v>
      </c>
      <c r="D243" s="215">
        <v>3</v>
      </c>
      <c r="E243" s="215"/>
      <c r="F243" s="215"/>
      <c r="G243" s="449">
        <f t="shared" si="14"/>
        <v>0</v>
      </c>
      <c r="H243" s="236"/>
      <c r="I243" s="193"/>
    </row>
    <row r="244" spans="1:14">
      <c r="A244" s="252"/>
      <c r="B244" s="216"/>
      <c r="C244" s="215">
        <v>0</v>
      </c>
      <c r="D244" s="215">
        <v>3</v>
      </c>
      <c r="E244" s="215"/>
      <c r="F244" s="215"/>
      <c r="G244" s="449">
        <f t="shared" si="14"/>
        <v>0</v>
      </c>
      <c r="H244" s="236"/>
      <c r="I244" s="193"/>
    </row>
    <row r="245" spans="1:14" s="18" customFormat="1" ht="15">
      <c r="A245" s="252"/>
      <c r="B245" s="216"/>
      <c r="C245" s="215">
        <v>0</v>
      </c>
      <c r="D245" s="215">
        <v>3</v>
      </c>
      <c r="E245" s="215"/>
      <c r="F245" s="215"/>
      <c r="G245" s="449">
        <f t="shared" si="14"/>
        <v>0</v>
      </c>
      <c r="H245" s="236"/>
      <c r="I245" s="193"/>
      <c r="J245" s="194"/>
      <c r="K245" s="194"/>
      <c r="L245" s="194"/>
      <c r="M245" s="195"/>
      <c r="N245" s="195"/>
    </row>
    <row r="246" spans="1:14" s="18" customFormat="1" ht="15">
      <c r="A246" s="252"/>
      <c r="B246" s="216"/>
      <c r="C246" s="215">
        <v>0</v>
      </c>
      <c r="D246" s="215">
        <v>3</v>
      </c>
      <c r="E246" s="215"/>
      <c r="F246" s="215"/>
      <c r="G246" s="449">
        <f t="shared" si="14"/>
        <v>0</v>
      </c>
      <c r="H246" s="236"/>
      <c r="I246" s="193"/>
      <c r="J246" s="194"/>
      <c r="K246" s="194"/>
      <c r="L246" s="194"/>
      <c r="M246" s="195"/>
      <c r="N246" s="195"/>
    </row>
    <row r="247" spans="1:14" s="18" customFormat="1" ht="15">
      <c r="A247" s="252"/>
      <c r="B247" s="216"/>
      <c r="C247" s="215">
        <v>0</v>
      </c>
      <c r="D247" s="215">
        <v>3</v>
      </c>
      <c r="E247" s="215"/>
      <c r="F247" s="215"/>
      <c r="G247" s="449">
        <f t="shared" si="14"/>
        <v>0</v>
      </c>
      <c r="H247" s="236"/>
      <c r="I247" s="193"/>
      <c r="J247" s="194"/>
      <c r="K247" s="194"/>
      <c r="L247" s="194"/>
      <c r="M247" s="195"/>
      <c r="N247" s="195"/>
    </row>
    <row r="248" spans="1:14" ht="18" customHeight="1">
      <c r="A248" s="202" t="s">
        <v>281</v>
      </c>
      <c r="B248" s="560" t="s">
        <v>212</v>
      </c>
      <c r="C248" s="560"/>
      <c r="D248" s="560"/>
      <c r="E248" s="472"/>
      <c r="F248" s="472"/>
      <c r="G248" s="222"/>
      <c r="H248" s="205"/>
      <c r="I248" s="222"/>
    </row>
    <row r="249" spans="1:14" ht="33" customHeight="1">
      <c r="A249" s="251" t="s">
        <v>282</v>
      </c>
      <c r="B249" s="561" t="s">
        <v>670</v>
      </c>
      <c r="C249" s="561"/>
      <c r="D249" s="561"/>
      <c r="E249" s="473"/>
      <c r="F249" s="473"/>
      <c r="G249" s="240">
        <v>3</v>
      </c>
      <c r="H249" s="240">
        <f>SUM(G251:G253)</f>
        <v>0</v>
      </c>
      <c r="I249" s="206"/>
    </row>
    <row r="250" spans="1:14" s="18" customFormat="1" ht="25.5">
      <c r="A250" s="252"/>
      <c r="B250" s="248" t="s">
        <v>668</v>
      </c>
      <c r="C250" s="249" t="s">
        <v>250</v>
      </c>
      <c r="D250" s="249" t="s">
        <v>251</v>
      </c>
      <c r="E250" s="249"/>
      <c r="F250" s="249"/>
      <c r="G250" s="448" t="s">
        <v>672</v>
      </c>
      <c r="H250" s="207"/>
      <c r="I250" s="206"/>
      <c r="J250" s="194"/>
      <c r="K250" s="194"/>
      <c r="L250" s="194"/>
      <c r="M250" s="195"/>
      <c r="N250" s="195"/>
    </row>
    <row r="251" spans="1:14" s="18" customFormat="1" ht="15">
      <c r="A251" s="254"/>
      <c r="B251" s="216"/>
      <c r="C251" s="215">
        <v>0</v>
      </c>
      <c r="D251" s="215">
        <v>0</v>
      </c>
      <c r="E251" s="215"/>
      <c r="F251" s="215"/>
      <c r="G251" s="449">
        <f t="shared" ref="G251:G253" si="15">_xlfn.IFS(D251=1,3,C251=1,(1.4*3)/D251+(3*0.2),C251=2,(1.4*3)/D251+(3*0.1),C251=3,(1.4*3)/D251+(3*0.05),C251&gt;3,(1.4*3)/D251,C251=0,0)</f>
        <v>0</v>
      </c>
      <c r="H251" s="237"/>
      <c r="I251" s="196"/>
      <c r="J251" s="194"/>
      <c r="K251" s="194"/>
      <c r="L251" s="194"/>
      <c r="M251" s="195"/>
      <c r="N251" s="195"/>
    </row>
    <row r="252" spans="1:14" s="18" customFormat="1" ht="15">
      <c r="A252" s="254"/>
      <c r="B252" s="216"/>
      <c r="C252" s="215">
        <v>0</v>
      </c>
      <c r="D252" s="215">
        <v>0</v>
      </c>
      <c r="E252" s="215"/>
      <c r="F252" s="215"/>
      <c r="G252" s="449">
        <f t="shared" si="15"/>
        <v>0</v>
      </c>
      <c r="H252" s="237"/>
      <c r="I252" s="196"/>
      <c r="J252" s="194"/>
      <c r="K252" s="194"/>
      <c r="L252" s="194"/>
      <c r="M252" s="195"/>
      <c r="N252" s="195"/>
    </row>
    <row r="253" spans="1:14">
      <c r="A253" s="254"/>
      <c r="B253" s="216"/>
      <c r="C253" s="215">
        <v>0</v>
      </c>
      <c r="D253" s="215">
        <v>0</v>
      </c>
      <c r="E253" s="215"/>
      <c r="F253" s="215"/>
      <c r="G253" s="449">
        <f t="shared" si="15"/>
        <v>0</v>
      </c>
      <c r="H253" s="237"/>
      <c r="I253" s="196"/>
    </row>
    <row r="254" spans="1:14" ht="18" customHeight="1">
      <c r="A254" s="251" t="s">
        <v>283</v>
      </c>
      <c r="B254" s="561" t="s">
        <v>216</v>
      </c>
      <c r="C254" s="561"/>
      <c r="D254" s="561"/>
      <c r="E254" s="473"/>
      <c r="F254" s="473"/>
      <c r="G254" s="240">
        <v>1</v>
      </c>
      <c r="H254" s="240">
        <f>SUM(G256:G258)</f>
        <v>0</v>
      </c>
      <c r="I254" s="206"/>
    </row>
    <row r="255" spans="1:14" s="18" customFormat="1" ht="25.5">
      <c r="A255" s="252"/>
      <c r="B255" s="248" t="s">
        <v>668</v>
      </c>
      <c r="C255" s="249" t="s">
        <v>250</v>
      </c>
      <c r="D255" s="249" t="s">
        <v>251</v>
      </c>
      <c r="E255" s="249"/>
      <c r="F255" s="249"/>
      <c r="G255" s="448" t="s">
        <v>672</v>
      </c>
      <c r="H255" s="207"/>
      <c r="I255" s="206"/>
      <c r="J255" s="194"/>
      <c r="K255" s="194"/>
      <c r="L255" s="194"/>
      <c r="M255" s="195"/>
      <c r="N255" s="195"/>
    </row>
    <row r="256" spans="1:14" s="18" customFormat="1" ht="15">
      <c r="A256" s="252"/>
      <c r="B256" s="216"/>
      <c r="C256" s="215">
        <v>0</v>
      </c>
      <c r="D256" s="215">
        <v>0</v>
      </c>
      <c r="E256" s="215"/>
      <c r="F256" s="215"/>
      <c r="G256" s="449">
        <f>_xlfn.IFS(D256=1,1,C256=1,(1.4*1)/D256+(1*0.2),C256=2,(1.4*1)/D256+(1*0.1),C256=3,(1.4*1)/D256+(1*0.05),C256&gt;3,(1.4*1)/D256,C256=0,0)</f>
        <v>0</v>
      </c>
      <c r="H256" s="237"/>
      <c r="I256" s="196"/>
      <c r="J256" s="194"/>
      <c r="K256" s="194"/>
      <c r="L256" s="194"/>
      <c r="M256" s="195"/>
      <c r="N256" s="195"/>
    </row>
    <row r="257" spans="1:14" s="18" customFormat="1" ht="15">
      <c r="A257" s="254"/>
      <c r="B257" s="216"/>
      <c r="C257" s="215">
        <v>0</v>
      </c>
      <c r="D257" s="215">
        <v>0</v>
      </c>
      <c r="E257" s="215"/>
      <c r="F257" s="215"/>
      <c r="G257" s="449">
        <f t="shared" ref="G257:G258" si="16">_xlfn.IFS(D257=1,1,C257=1,(1.4*1)/D257+(1*0.2),C257=2,(1.4*1)/D257+(1*0.1),C257=3,(1.4*1)/D257+(1*0.05),C257&gt;3,(1.4*1)/D257,C257=0,0)</f>
        <v>0</v>
      </c>
      <c r="H257" s="237"/>
      <c r="I257" s="196"/>
      <c r="J257" s="194"/>
      <c r="K257" s="194"/>
      <c r="L257" s="194"/>
      <c r="M257" s="195"/>
      <c r="N257" s="195"/>
    </row>
    <row r="258" spans="1:14">
      <c r="A258" s="254"/>
      <c r="B258" s="216"/>
      <c r="C258" s="215">
        <v>0</v>
      </c>
      <c r="D258" s="215">
        <v>0</v>
      </c>
      <c r="E258" s="215"/>
      <c r="F258" s="215"/>
      <c r="G258" s="449">
        <f t="shared" si="16"/>
        <v>0</v>
      </c>
      <c r="H258" s="237"/>
      <c r="I258" s="196"/>
    </row>
    <row r="259" spans="1:14" s="101" customFormat="1" ht="18" customHeight="1">
      <c r="A259" s="202" t="s">
        <v>284</v>
      </c>
      <c r="B259" s="576" t="s">
        <v>213</v>
      </c>
      <c r="C259" s="576"/>
      <c r="D259" s="576"/>
      <c r="E259" s="576"/>
      <c r="F259" s="576"/>
      <c r="G259" s="576"/>
      <c r="H259" s="205"/>
      <c r="I259" s="222"/>
      <c r="J259" s="181"/>
      <c r="K259" s="181"/>
      <c r="L259" s="181"/>
      <c r="M259" s="197"/>
      <c r="N259" s="197"/>
    </row>
    <row r="260" spans="1:14" s="101" customFormat="1" ht="39.950000000000003" customHeight="1">
      <c r="A260" s="251" t="s">
        <v>285</v>
      </c>
      <c r="B260" s="561" t="s">
        <v>996</v>
      </c>
      <c r="C260" s="561"/>
      <c r="D260" s="250">
        <f>SUM(D261:G277)</f>
        <v>6</v>
      </c>
      <c r="E260" s="250"/>
      <c r="F260" s="250"/>
      <c r="G260" s="240">
        <v>4</v>
      </c>
      <c r="H260" s="240">
        <f>IF(C260&gt;30,30,C260)</f>
        <v>0</v>
      </c>
      <c r="I260" s="206"/>
      <c r="J260" s="181"/>
      <c r="K260" s="181"/>
      <c r="L260" s="181"/>
      <c r="M260" s="197"/>
      <c r="N260" s="197"/>
    </row>
    <row r="261" spans="1:14" s="101" customFormat="1" ht="15">
      <c r="A261" s="252"/>
      <c r="B261" s="248" t="s">
        <v>668</v>
      </c>
      <c r="C261" s="248"/>
      <c r="D261" s="249" t="s">
        <v>671</v>
      </c>
      <c r="E261" s="249"/>
      <c r="F261" s="249"/>
      <c r="G261" s="448" t="s">
        <v>672</v>
      </c>
      <c r="H261" s="229"/>
      <c r="I261" s="180"/>
      <c r="J261" s="181"/>
      <c r="K261" s="181"/>
      <c r="L261" s="181"/>
      <c r="M261" s="197"/>
      <c r="N261" s="197"/>
    </row>
    <row r="262" spans="1:14" s="101" customFormat="1" ht="15">
      <c r="A262" s="252"/>
      <c r="B262" s="212"/>
      <c r="C262" s="218"/>
      <c r="D262" s="218">
        <v>0</v>
      </c>
      <c r="E262" s="218"/>
      <c r="F262" s="218"/>
      <c r="G262" s="457">
        <f>D262*4</f>
        <v>0</v>
      </c>
      <c r="H262" s="229"/>
      <c r="I262" s="180"/>
      <c r="J262" s="181"/>
      <c r="K262" s="181"/>
      <c r="L262" s="181"/>
      <c r="M262" s="197"/>
      <c r="N262" s="197"/>
    </row>
    <row r="263" spans="1:14" s="101" customFormat="1" ht="15">
      <c r="A263" s="252"/>
      <c r="B263" s="212"/>
      <c r="C263" s="218"/>
      <c r="D263" s="218">
        <v>0</v>
      </c>
      <c r="E263" s="218"/>
      <c r="F263" s="218"/>
      <c r="G263" s="457">
        <f t="shared" ref="G263:G264" si="17">D263*4</f>
        <v>0</v>
      </c>
      <c r="H263" s="229"/>
      <c r="I263" s="180"/>
      <c r="J263" s="181"/>
      <c r="K263" s="181"/>
      <c r="L263" s="181"/>
      <c r="M263" s="197"/>
      <c r="N263" s="197"/>
    </row>
    <row r="264" spans="1:14" s="101" customFormat="1" ht="15">
      <c r="A264" s="252"/>
      <c r="B264" s="212"/>
      <c r="C264" s="218"/>
      <c r="D264" s="218">
        <v>0</v>
      </c>
      <c r="E264" s="218"/>
      <c r="F264" s="218"/>
      <c r="G264" s="457">
        <f t="shared" si="17"/>
        <v>0</v>
      </c>
      <c r="H264" s="229"/>
      <c r="I264" s="180"/>
      <c r="J264" s="181"/>
      <c r="K264" s="181"/>
      <c r="L264" s="181"/>
      <c r="M264" s="197"/>
      <c r="N264" s="197"/>
    </row>
    <row r="265" spans="1:14" s="101" customFormat="1" ht="27" customHeight="1">
      <c r="A265" s="251" t="s">
        <v>673</v>
      </c>
      <c r="B265" s="566" t="s">
        <v>214</v>
      </c>
      <c r="C265" s="566"/>
      <c r="D265" s="566"/>
      <c r="E265" s="478"/>
      <c r="F265" s="478"/>
      <c r="G265" s="256">
        <v>3</v>
      </c>
      <c r="H265" s="255">
        <f>SUM(G267:G269)</f>
        <v>0</v>
      </c>
      <c r="I265" s="180"/>
      <c r="J265" s="181"/>
      <c r="K265" s="181"/>
      <c r="L265" s="181"/>
      <c r="M265" s="197"/>
      <c r="N265" s="197"/>
    </row>
    <row r="266" spans="1:14" s="101" customFormat="1" ht="15">
      <c r="A266" s="252"/>
      <c r="B266" s="248" t="s">
        <v>668</v>
      </c>
      <c r="C266" s="248"/>
      <c r="D266" s="249" t="s">
        <v>671</v>
      </c>
      <c r="E266" s="249"/>
      <c r="F266" s="249"/>
      <c r="G266" s="448" t="s">
        <v>672</v>
      </c>
      <c r="H266" s="229"/>
      <c r="I266" s="180"/>
      <c r="J266" s="181"/>
      <c r="K266" s="181"/>
      <c r="L266" s="181"/>
      <c r="M266" s="197"/>
      <c r="N266" s="197"/>
    </row>
    <row r="267" spans="1:14" s="101" customFormat="1" ht="15">
      <c r="A267" s="252"/>
      <c r="B267" s="212"/>
      <c r="C267" s="218"/>
      <c r="D267" s="218">
        <v>0</v>
      </c>
      <c r="E267" s="218"/>
      <c r="F267" s="218"/>
      <c r="G267" s="457">
        <f>D267*3</f>
        <v>0</v>
      </c>
      <c r="H267" s="229"/>
      <c r="I267" s="180"/>
      <c r="J267" s="181"/>
      <c r="K267" s="181"/>
      <c r="L267" s="181"/>
      <c r="M267" s="197"/>
      <c r="N267" s="197"/>
    </row>
    <row r="268" spans="1:14" s="101" customFormat="1" ht="15">
      <c r="A268" s="252"/>
      <c r="B268" s="212"/>
      <c r="C268" s="218"/>
      <c r="D268" s="218">
        <v>0</v>
      </c>
      <c r="E268" s="218"/>
      <c r="F268" s="218"/>
      <c r="G268" s="457">
        <f t="shared" ref="G268:G269" si="18">D268*3</f>
        <v>0</v>
      </c>
      <c r="H268" s="229"/>
      <c r="I268" s="180"/>
      <c r="J268" s="181"/>
      <c r="K268" s="181"/>
      <c r="L268" s="181"/>
      <c r="M268" s="197"/>
      <c r="N268" s="197"/>
    </row>
    <row r="269" spans="1:14" s="101" customFormat="1" ht="15">
      <c r="A269" s="252"/>
      <c r="B269" s="212"/>
      <c r="C269" s="218"/>
      <c r="D269" s="218">
        <v>0</v>
      </c>
      <c r="E269" s="218"/>
      <c r="F269" s="218"/>
      <c r="G269" s="457">
        <f t="shared" si="18"/>
        <v>0</v>
      </c>
      <c r="H269" s="229"/>
      <c r="I269" s="180"/>
      <c r="J269" s="181"/>
      <c r="K269" s="181"/>
      <c r="L269" s="181"/>
      <c r="M269" s="197"/>
      <c r="N269" s="197"/>
    </row>
    <row r="270" spans="1:14" s="17" customFormat="1" ht="33" customHeight="1">
      <c r="A270" s="251" t="s">
        <v>674</v>
      </c>
      <c r="B270" s="566" t="s">
        <v>676</v>
      </c>
      <c r="C270" s="566"/>
      <c r="D270" s="566"/>
      <c r="E270" s="478"/>
      <c r="F270" s="478"/>
      <c r="G270" s="256">
        <v>2</v>
      </c>
      <c r="H270" s="258">
        <f>SUM(G272:G273)</f>
        <v>0</v>
      </c>
      <c r="I270" s="180"/>
      <c r="J270" s="185"/>
      <c r="K270" s="185"/>
      <c r="L270" s="185"/>
      <c r="M270" s="186"/>
      <c r="N270" s="186"/>
    </row>
    <row r="271" spans="1:14">
      <c r="A271" s="252"/>
      <c r="B271" s="248" t="s">
        <v>668</v>
      </c>
      <c r="C271" s="248"/>
      <c r="D271" s="249" t="s">
        <v>671</v>
      </c>
      <c r="E271" s="249"/>
      <c r="F271" s="249"/>
      <c r="G271" s="448" t="s">
        <v>672</v>
      </c>
      <c r="H271" s="259"/>
      <c r="I271" s="180"/>
    </row>
    <row r="272" spans="1:14">
      <c r="A272" s="252"/>
      <c r="B272" s="212"/>
      <c r="C272" s="218"/>
      <c r="D272" s="218">
        <v>0</v>
      </c>
      <c r="E272" s="218"/>
      <c r="F272" s="218"/>
      <c r="G272" s="457">
        <f>D272*2</f>
        <v>0</v>
      </c>
      <c r="H272" s="259"/>
      <c r="I272" s="180"/>
    </row>
    <row r="273" spans="1:14" s="18" customFormat="1" ht="15">
      <c r="A273" s="252"/>
      <c r="B273" s="212"/>
      <c r="C273" s="218"/>
      <c r="D273" s="218">
        <v>0</v>
      </c>
      <c r="E273" s="218"/>
      <c r="F273" s="218"/>
      <c r="G273" s="457">
        <f>D273*2</f>
        <v>0</v>
      </c>
      <c r="H273" s="259"/>
      <c r="I273" s="180"/>
      <c r="J273" s="194"/>
      <c r="K273" s="194"/>
      <c r="L273" s="194"/>
      <c r="M273" s="195"/>
      <c r="N273" s="195"/>
    </row>
    <row r="274" spans="1:14" s="18" customFormat="1" ht="18" customHeight="1">
      <c r="A274" s="251" t="s">
        <v>675</v>
      </c>
      <c r="B274" s="566" t="s">
        <v>677</v>
      </c>
      <c r="C274" s="566"/>
      <c r="D274" s="566"/>
      <c r="E274" s="478"/>
      <c r="F274" s="478"/>
      <c r="G274" s="256">
        <v>1</v>
      </c>
      <c r="H274" s="258">
        <f>SUM(G276:G277)</f>
        <v>0</v>
      </c>
      <c r="I274" s="180"/>
      <c r="J274" s="194"/>
      <c r="K274" s="194"/>
      <c r="L274" s="194"/>
      <c r="M274" s="195"/>
      <c r="N274" s="195"/>
    </row>
    <row r="275" spans="1:14" s="18" customFormat="1" ht="15">
      <c r="A275" s="252"/>
      <c r="B275" s="248" t="s">
        <v>668</v>
      </c>
      <c r="C275" s="248"/>
      <c r="D275" s="249" t="s">
        <v>671</v>
      </c>
      <c r="E275" s="249"/>
      <c r="F275" s="249"/>
      <c r="G275" s="448" t="s">
        <v>672</v>
      </c>
      <c r="H275" s="259"/>
      <c r="I275" s="180"/>
      <c r="J275" s="194"/>
      <c r="K275" s="194"/>
      <c r="L275" s="194"/>
      <c r="M275" s="195"/>
      <c r="N275" s="195"/>
    </row>
    <row r="276" spans="1:14" s="18" customFormat="1" ht="15">
      <c r="A276" s="252"/>
      <c r="B276" s="212"/>
      <c r="C276" s="218"/>
      <c r="D276" s="218">
        <v>0</v>
      </c>
      <c r="E276" s="218"/>
      <c r="F276" s="218"/>
      <c r="G276" s="457">
        <f>D276*1</f>
        <v>0</v>
      </c>
      <c r="H276" s="229"/>
      <c r="I276" s="180"/>
      <c r="J276" s="194"/>
      <c r="K276" s="194"/>
      <c r="L276" s="194"/>
      <c r="M276" s="195"/>
      <c r="N276" s="195"/>
    </row>
    <row r="277" spans="1:14">
      <c r="A277" s="252"/>
      <c r="B277" s="212"/>
      <c r="C277" s="218"/>
      <c r="D277" s="218">
        <v>0</v>
      </c>
      <c r="E277" s="218"/>
      <c r="F277" s="218"/>
      <c r="G277" s="457">
        <f>D277*1</f>
        <v>0</v>
      </c>
      <c r="H277" s="231"/>
      <c r="I277" s="184"/>
    </row>
    <row r="278" spans="1:14" ht="18" customHeight="1">
      <c r="A278" s="202" t="s">
        <v>288</v>
      </c>
      <c r="B278" s="560" t="s">
        <v>215</v>
      </c>
      <c r="C278" s="560"/>
      <c r="D278" s="560"/>
      <c r="E278" s="472"/>
      <c r="F278" s="472"/>
      <c r="G278" s="222"/>
      <c r="H278" s="205"/>
      <c r="I278" s="222"/>
    </row>
    <row r="279" spans="1:14" ht="18" customHeight="1">
      <c r="A279" s="251" t="s">
        <v>289</v>
      </c>
      <c r="B279" s="561" t="s">
        <v>678</v>
      </c>
      <c r="C279" s="561"/>
      <c r="D279" s="561"/>
      <c r="E279" s="473"/>
      <c r="F279" s="473"/>
      <c r="G279" s="240">
        <v>2</v>
      </c>
      <c r="H279" s="240">
        <f>SUM(D280:D282)</f>
        <v>0</v>
      </c>
      <c r="I279" s="206"/>
    </row>
    <row r="280" spans="1:14" s="18" customFormat="1" ht="15">
      <c r="A280" s="254"/>
      <c r="B280" s="248" t="s">
        <v>668</v>
      </c>
      <c r="C280" s="248"/>
      <c r="D280" s="249" t="s">
        <v>671</v>
      </c>
      <c r="E280" s="249"/>
      <c r="F280" s="249"/>
      <c r="G280" s="448" t="s">
        <v>672</v>
      </c>
      <c r="H280" s="237"/>
      <c r="I280" s="196"/>
      <c r="J280" s="194"/>
      <c r="K280" s="194"/>
      <c r="L280" s="194"/>
      <c r="M280" s="195"/>
      <c r="N280" s="195"/>
    </row>
    <row r="281" spans="1:14" s="18" customFormat="1" ht="15">
      <c r="A281" s="254"/>
      <c r="B281" s="212"/>
      <c r="C281" s="218"/>
      <c r="D281" s="218">
        <v>0</v>
      </c>
      <c r="E281" s="218"/>
      <c r="F281" s="218"/>
      <c r="G281" s="457">
        <f>D281*2</f>
        <v>0</v>
      </c>
      <c r="H281" s="237"/>
      <c r="I281" s="196"/>
      <c r="J281" s="194"/>
      <c r="K281" s="194"/>
      <c r="L281" s="194"/>
      <c r="M281" s="195"/>
      <c r="N281" s="195"/>
    </row>
    <row r="282" spans="1:14">
      <c r="A282" s="254"/>
      <c r="B282" s="212"/>
      <c r="C282" s="218"/>
      <c r="D282" s="218">
        <v>0</v>
      </c>
      <c r="E282" s="218"/>
      <c r="F282" s="218"/>
      <c r="G282" s="457">
        <f>D282*2</f>
        <v>0</v>
      </c>
      <c r="H282" s="237"/>
      <c r="I282" s="196"/>
    </row>
    <row r="283" spans="1:14" s="18" customFormat="1" ht="18" customHeight="1">
      <c r="A283" s="251" t="s">
        <v>290</v>
      </c>
      <c r="B283" s="561" t="s">
        <v>216</v>
      </c>
      <c r="C283" s="561"/>
      <c r="D283" s="561"/>
      <c r="E283" s="473"/>
      <c r="F283" s="473"/>
      <c r="G283" s="240">
        <v>1.5</v>
      </c>
      <c r="H283" s="240">
        <f>SUM(D286:D287)</f>
        <v>0</v>
      </c>
      <c r="I283" s="206"/>
      <c r="J283" s="194"/>
      <c r="K283" s="194"/>
      <c r="L283" s="194"/>
      <c r="M283" s="195"/>
      <c r="N283" s="195"/>
    </row>
    <row r="284" spans="1:14" s="18" customFormat="1" ht="15">
      <c r="A284" s="252"/>
      <c r="B284" s="248" t="s">
        <v>668</v>
      </c>
      <c r="C284" s="248"/>
      <c r="D284" s="249" t="s">
        <v>671</v>
      </c>
      <c r="E284" s="249"/>
      <c r="F284" s="249"/>
      <c r="G284" s="448" t="s">
        <v>672</v>
      </c>
      <c r="H284" s="207"/>
      <c r="I284" s="206"/>
      <c r="J284" s="194"/>
      <c r="K284" s="194"/>
      <c r="L284" s="194"/>
      <c r="M284" s="195"/>
      <c r="N284" s="195"/>
    </row>
    <row r="285" spans="1:14">
      <c r="A285" s="252"/>
      <c r="B285" s="212"/>
      <c r="C285" s="218"/>
      <c r="D285" s="218">
        <v>0</v>
      </c>
      <c r="E285" s="218"/>
      <c r="F285" s="218"/>
      <c r="G285" s="457">
        <f>D285*1.5</f>
        <v>0</v>
      </c>
      <c r="H285" s="207"/>
      <c r="I285" s="206"/>
    </row>
    <row r="286" spans="1:14" s="18" customFormat="1" ht="15">
      <c r="A286" s="254"/>
      <c r="B286" s="212"/>
      <c r="C286" s="218"/>
      <c r="D286" s="218">
        <v>0</v>
      </c>
      <c r="E286" s="218"/>
      <c r="F286" s="218"/>
      <c r="G286" s="457">
        <f t="shared" ref="G286:G287" si="19">D286*1.5</f>
        <v>0</v>
      </c>
      <c r="H286" s="237"/>
      <c r="I286" s="196"/>
      <c r="J286" s="194"/>
      <c r="K286" s="194"/>
      <c r="L286" s="194"/>
      <c r="M286" s="195"/>
      <c r="N286" s="195"/>
    </row>
    <row r="287" spans="1:14" s="18" customFormat="1" ht="15">
      <c r="A287" s="254"/>
      <c r="B287" s="217"/>
      <c r="C287" s="217"/>
      <c r="D287" s="217"/>
      <c r="E287" s="217"/>
      <c r="F287" s="217"/>
      <c r="G287" s="457">
        <f t="shared" si="19"/>
        <v>0</v>
      </c>
      <c r="H287" s="237"/>
      <c r="I287" s="196"/>
      <c r="J287" s="194"/>
      <c r="K287" s="194"/>
      <c r="L287" s="194"/>
      <c r="M287" s="195"/>
      <c r="N287" s="195"/>
    </row>
    <row r="288" spans="1:14" ht="18" customHeight="1">
      <c r="A288" s="251" t="s">
        <v>291</v>
      </c>
      <c r="B288" s="561" t="s">
        <v>679</v>
      </c>
      <c r="C288" s="561"/>
      <c r="D288" s="561"/>
      <c r="E288" s="473"/>
      <c r="F288" s="473"/>
      <c r="G288" s="240">
        <v>1</v>
      </c>
      <c r="H288" s="240">
        <f>SUM(D289:D291)</f>
        <v>0</v>
      </c>
      <c r="I288" s="206"/>
    </row>
    <row r="289" spans="1:14" s="18" customFormat="1" ht="15">
      <c r="A289" s="254"/>
      <c r="B289" s="248" t="s">
        <v>668</v>
      </c>
      <c r="C289" s="248"/>
      <c r="D289" s="249" t="s">
        <v>671</v>
      </c>
      <c r="E289" s="249"/>
      <c r="F289" s="249"/>
      <c r="G289" s="448" t="s">
        <v>672</v>
      </c>
      <c r="H289" s="237"/>
      <c r="I289" s="196"/>
      <c r="J289" s="194"/>
      <c r="K289" s="194"/>
      <c r="L289" s="194"/>
      <c r="M289" s="195"/>
      <c r="N289" s="195"/>
    </row>
    <row r="290" spans="1:14" s="18" customFormat="1" ht="15">
      <c r="A290" s="254"/>
      <c r="B290" s="212"/>
      <c r="C290" s="218"/>
      <c r="D290" s="218">
        <v>0</v>
      </c>
      <c r="E290" s="218"/>
      <c r="F290" s="218"/>
      <c r="G290" s="457">
        <f>D290*1</f>
        <v>0</v>
      </c>
      <c r="H290" s="237"/>
      <c r="I290" s="196"/>
      <c r="J290" s="194"/>
      <c r="K290" s="194"/>
      <c r="L290" s="194"/>
      <c r="M290" s="195"/>
      <c r="N290" s="195"/>
    </row>
    <row r="291" spans="1:14" s="18" customFormat="1" ht="15">
      <c r="A291" s="254"/>
      <c r="B291" s="212"/>
      <c r="C291" s="218"/>
      <c r="D291" s="218">
        <v>0</v>
      </c>
      <c r="E291" s="218"/>
      <c r="F291" s="218"/>
      <c r="G291" s="457">
        <f>D291*1</f>
        <v>0</v>
      </c>
      <c r="H291" s="237"/>
      <c r="I291" s="196"/>
      <c r="J291" s="194"/>
      <c r="K291" s="194"/>
      <c r="L291" s="194"/>
      <c r="M291" s="195"/>
      <c r="N291" s="195"/>
    </row>
    <row r="292" spans="1:14" ht="18" customHeight="1">
      <c r="A292" s="251" t="s">
        <v>292</v>
      </c>
      <c r="B292" s="561" t="s">
        <v>680</v>
      </c>
      <c r="C292" s="561"/>
      <c r="D292" s="561"/>
      <c r="E292" s="473"/>
      <c r="F292" s="473"/>
      <c r="G292" s="240">
        <v>0.5</v>
      </c>
      <c r="H292" s="240">
        <f>SUM(D293:D295)</f>
        <v>0</v>
      </c>
      <c r="I292" s="206"/>
    </row>
    <row r="293" spans="1:14" s="18" customFormat="1" ht="15">
      <c r="A293" s="254"/>
      <c r="B293" s="248" t="s">
        <v>668</v>
      </c>
      <c r="C293" s="248"/>
      <c r="D293" s="249" t="s">
        <v>671</v>
      </c>
      <c r="E293" s="249"/>
      <c r="F293" s="249"/>
      <c r="G293" s="448" t="s">
        <v>672</v>
      </c>
      <c r="H293" s="237"/>
      <c r="I293" s="196"/>
      <c r="J293" s="194"/>
      <c r="K293" s="194"/>
      <c r="L293" s="194"/>
      <c r="M293" s="195"/>
      <c r="N293" s="195"/>
    </row>
    <row r="294" spans="1:14" s="18" customFormat="1" ht="15">
      <c r="A294" s="254"/>
      <c r="B294" s="212"/>
      <c r="C294" s="218"/>
      <c r="D294" s="218">
        <v>0</v>
      </c>
      <c r="E294" s="218"/>
      <c r="F294" s="218"/>
      <c r="G294" s="457">
        <f>D294*0.5</f>
        <v>0</v>
      </c>
      <c r="H294" s="237"/>
      <c r="I294" s="196"/>
      <c r="J294" s="194"/>
      <c r="K294" s="194"/>
      <c r="L294" s="194"/>
      <c r="M294" s="195"/>
      <c r="N294" s="195"/>
    </row>
    <row r="295" spans="1:14" s="18" customFormat="1" ht="15">
      <c r="A295" s="254"/>
      <c r="B295" s="212"/>
      <c r="C295" s="218"/>
      <c r="D295" s="218">
        <v>0</v>
      </c>
      <c r="E295" s="218"/>
      <c r="F295" s="218"/>
      <c r="G295" s="457">
        <f>D295*0.5</f>
        <v>0</v>
      </c>
      <c r="H295" s="237"/>
      <c r="I295" s="196"/>
      <c r="J295" s="194"/>
      <c r="K295" s="194"/>
      <c r="L295" s="194"/>
      <c r="M295" s="195"/>
      <c r="N295" s="195"/>
    </row>
    <row r="296" spans="1:14">
      <c r="A296" s="202" t="s">
        <v>293</v>
      </c>
      <c r="B296" s="560" t="s">
        <v>217</v>
      </c>
      <c r="C296" s="560"/>
      <c r="D296" s="560"/>
      <c r="E296" s="472"/>
      <c r="F296" s="472"/>
      <c r="G296" s="222"/>
      <c r="H296" s="205"/>
      <c r="I296" s="222"/>
    </row>
    <row r="297" spans="1:14" s="18" customFormat="1" ht="48" customHeight="1">
      <c r="A297" s="252" t="s">
        <v>294</v>
      </c>
      <c r="B297" s="571" t="s">
        <v>218</v>
      </c>
      <c r="C297" s="571"/>
      <c r="D297" s="571"/>
      <c r="E297" s="208"/>
      <c r="F297" s="208"/>
      <c r="G297" s="239">
        <v>0.4</v>
      </c>
      <c r="H297" s="207">
        <f>SUM(G299:G310)</f>
        <v>8.8000000000000007</v>
      </c>
      <c r="I297" s="196"/>
      <c r="J297" s="194"/>
      <c r="K297" s="194"/>
      <c r="L297" s="194"/>
      <c r="M297" s="195"/>
      <c r="N297" s="195"/>
    </row>
    <row r="298" spans="1:14" s="18" customFormat="1" ht="30">
      <c r="A298" s="254"/>
      <c r="B298" s="219" t="s">
        <v>681</v>
      </c>
      <c r="C298" s="219"/>
      <c r="D298" s="257" t="s">
        <v>286</v>
      </c>
      <c r="E298" s="257"/>
      <c r="F298" s="257"/>
      <c r="G298" s="451" t="s">
        <v>672</v>
      </c>
      <c r="H298" s="237"/>
      <c r="I298" s="196"/>
      <c r="J298" s="194"/>
      <c r="K298" s="194"/>
      <c r="L298" s="194"/>
      <c r="M298" s="195"/>
      <c r="N298" s="195"/>
    </row>
    <row r="299" spans="1:14">
      <c r="B299" s="219" t="s">
        <v>1008</v>
      </c>
      <c r="D299" s="219">
        <v>22</v>
      </c>
      <c r="G299" s="450">
        <f>D299*0.4</f>
        <v>8.8000000000000007</v>
      </c>
    </row>
    <row r="300" spans="1:14" s="18" customFormat="1" ht="15">
      <c r="A300" s="199"/>
      <c r="B300" s="219"/>
      <c r="C300" s="219"/>
      <c r="D300" s="219"/>
      <c r="E300" s="219"/>
      <c r="F300" s="219"/>
      <c r="G300" s="450">
        <f t="shared" ref="G300:G310" si="20">D300*0.4</f>
        <v>0</v>
      </c>
      <c r="H300" s="234"/>
      <c r="I300" s="200"/>
      <c r="J300" s="176"/>
      <c r="K300" s="194"/>
      <c r="L300" s="194"/>
      <c r="M300" s="195"/>
      <c r="N300" s="195"/>
    </row>
    <row r="301" spans="1:14" s="18" customFormat="1" ht="15">
      <c r="A301" s="199"/>
      <c r="B301" s="219"/>
      <c r="C301" s="219"/>
      <c r="D301" s="219"/>
      <c r="E301" s="219"/>
      <c r="F301" s="219"/>
      <c r="G301" s="450">
        <f t="shared" si="20"/>
        <v>0</v>
      </c>
      <c r="H301" s="234"/>
      <c r="I301" s="200"/>
      <c r="J301" s="176"/>
      <c r="K301" s="194"/>
      <c r="L301" s="194"/>
      <c r="M301" s="195"/>
      <c r="N301" s="195"/>
    </row>
    <row r="302" spans="1:14">
      <c r="G302" s="450">
        <f t="shared" si="20"/>
        <v>0</v>
      </c>
    </row>
    <row r="303" spans="1:14" s="18" customFormat="1" ht="15">
      <c r="A303" s="199"/>
      <c r="B303" s="219"/>
      <c r="C303" s="219"/>
      <c r="D303" s="219"/>
      <c r="E303" s="219"/>
      <c r="F303" s="219"/>
      <c r="G303" s="450">
        <f t="shared" si="20"/>
        <v>0</v>
      </c>
      <c r="H303" s="234"/>
      <c r="I303" s="200"/>
      <c r="J303" s="176"/>
      <c r="K303" s="194"/>
      <c r="L303" s="194"/>
      <c r="M303" s="195"/>
      <c r="N303" s="195"/>
    </row>
    <row r="304" spans="1:14" s="18" customFormat="1" ht="15">
      <c r="A304" s="199"/>
      <c r="B304" s="219"/>
      <c r="C304" s="219"/>
      <c r="D304" s="219"/>
      <c r="E304" s="219"/>
      <c r="F304" s="219"/>
      <c r="G304" s="450">
        <f t="shared" si="20"/>
        <v>0</v>
      </c>
      <c r="H304" s="234"/>
      <c r="I304" s="200"/>
      <c r="J304" s="176"/>
      <c r="K304" s="194"/>
      <c r="L304" s="194"/>
      <c r="M304" s="195"/>
      <c r="N304" s="195"/>
    </row>
    <row r="305" spans="1:14" ht="17.100000000000001" customHeight="1">
      <c r="G305" s="450">
        <f t="shared" si="20"/>
        <v>0</v>
      </c>
    </row>
    <row r="306" spans="1:14">
      <c r="G306" s="450">
        <f t="shared" si="20"/>
        <v>0</v>
      </c>
    </row>
    <row r="307" spans="1:14" s="18" customFormat="1" ht="15">
      <c r="A307" s="199"/>
      <c r="B307" s="219"/>
      <c r="C307" s="219"/>
      <c r="D307" s="219"/>
      <c r="E307" s="219"/>
      <c r="F307" s="219"/>
      <c r="G307" s="450">
        <f t="shared" si="20"/>
        <v>0</v>
      </c>
      <c r="H307" s="234"/>
      <c r="I307" s="200"/>
      <c r="J307" s="176"/>
      <c r="K307" s="194"/>
      <c r="L307" s="194"/>
      <c r="M307" s="195"/>
      <c r="N307" s="195"/>
    </row>
    <row r="308" spans="1:14" s="18" customFormat="1" ht="15">
      <c r="A308" s="199"/>
      <c r="B308" s="219"/>
      <c r="C308" s="219"/>
      <c r="D308" s="219"/>
      <c r="E308" s="219"/>
      <c r="F308" s="219"/>
      <c r="G308" s="450">
        <f t="shared" si="20"/>
        <v>0</v>
      </c>
      <c r="H308" s="234"/>
      <c r="I308" s="200"/>
      <c r="J308" s="176"/>
      <c r="K308" s="194"/>
      <c r="L308" s="194"/>
      <c r="M308" s="195"/>
      <c r="N308" s="195"/>
    </row>
    <row r="309" spans="1:14">
      <c r="G309" s="450">
        <f t="shared" si="20"/>
        <v>0</v>
      </c>
    </row>
    <row r="310" spans="1:14" s="18" customFormat="1" ht="15">
      <c r="A310" s="199"/>
      <c r="B310" s="219"/>
      <c r="C310" s="219"/>
      <c r="D310" s="219"/>
      <c r="E310" s="219"/>
      <c r="F310" s="219"/>
      <c r="G310" s="450">
        <f t="shared" si="20"/>
        <v>0</v>
      </c>
      <c r="H310" s="234"/>
      <c r="I310" s="200"/>
      <c r="J310" s="176"/>
      <c r="K310" s="194"/>
      <c r="L310" s="194"/>
      <c r="M310" s="195"/>
      <c r="N310" s="195"/>
    </row>
    <row r="311" spans="1:14" s="18" customFormat="1" ht="18" customHeight="1">
      <c r="A311" s="202" t="s">
        <v>295</v>
      </c>
      <c r="B311" s="560" t="s">
        <v>240</v>
      </c>
      <c r="C311" s="560"/>
      <c r="D311" s="560"/>
      <c r="E311" s="472"/>
      <c r="F311" s="472"/>
      <c r="G311" s="222"/>
      <c r="H311" s="205"/>
      <c r="I311" s="222"/>
      <c r="J311" s="176"/>
      <c r="K311" s="194"/>
      <c r="L311" s="194"/>
      <c r="M311" s="195"/>
      <c r="N311" s="195"/>
    </row>
    <row r="312" spans="1:14" ht="36" customHeight="1">
      <c r="A312" s="261">
        <v>37591</v>
      </c>
      <c r="B312" s="566" t="s">
        <v>241</v>
      </c>
      <c r="C312" s="566"/>
      <c r="D312" s="566"/>
      <c r="E312" s="478"/>
      <c r="F312" s="478"/>
      <c r="G312" s="263">
        <v>0.01</v>
      </c>
      <c r="H312" s="263">
        <f>SUM(G314:G324)</f>
        <v>0.45</v>
      </c>
    </row>
    <row r="313" spans="1:14" ht="30">
      <c r="A313" s="260"/>
      <c r="B313" s="219" t="s">
        <v>681</v>
      </c>
      <c r="D313" s="257" t="s">
        <v>286</v>
      </c>
      <c r="E313" s="257"/>
      <c r="F313" s="257"/>
      <c r="G313" s="451" t="s">
        <v>672</v>
      </c>
    </row>
    <row r="314" spans="1:14">
      <c r="A314" s="260"/>
      <c r="B314" s="219" t="s">
        <v>986</v>
      </c>
      <c r="D314" s="219">
        <v>45</v>
      </c>
      <c r="G314" s="458">
        <f>D314*0.01</f>
        <v>0.45</v>
      </c>
    </row>
    <row r="315" spans="1:14">
      <c r="A315" s="260"/>
      <c r="G315" s="458">
        <f t="shared" ref="G315:G324" si="21">D315*0.01</f>
        <v>0</v>
      </c>
    </row>
    <row r="316" spans="1:14">
      <c r="A316" s="260"/>
      <c r="G316" s="458">
        <f t="shared" si="21"/>
        <v>0</v>
      </c>
    </row>
    <row r="317" spans="1:14">
      <c r="A317" s="260"/>
      <c r="G317" s="458">
        <f t="shared" si="21"/>
        <v>0</v>
      </c>
    </row>
    <row r="318" spans="1:14">
      <c r="A318" s="260"/>
      <c r="G318" s="458">
        <f t="shared" si="21"/>
        <v>0</v>
      </c>
    </row>
    <row r="319" spans="1:14">
      <c r="A319" s="260"/>
      <c r="G319" s="458">
        <f t="shared" si="21"/>
        <v>0</v>
      </c>
    </row>
    <row r="320" spans="1:14">
      <c r="A320" s="260"/>
      <c r="G320" s="458">
        <f t="shared" si="21"/>
        <v>0</v>
      </c>
    </row>
    <row r="321" spans="1:14">
      <c r="A321" s="260"/>
      <c r="G321" s="458">
        <f t="shared" si="21"/>
        <v>0</v>
      </c>
    </row>
    <row r="322" spans="1:14">
      <c r="A322" s="260"/>
      <c r="B322" s="210"/>
      <c r="C322" s="210"/>
      <c r="D322" s="210"/>
      <c r="E322" s="210"/>
      <c r="F322" s="210"/>
      <c r="G322" s="458">
        <f t="shared" si="21"/>
        <v>0</v>
      </c>
    </row>
    <row r="323" spans="1:14">
      <c r="A323" s="260"/>
      <c r="B323" s="210"/>
      <c r="C323" s="210"/>
      <c r="D323" s="210"/>
      <c r="E323" s="210"/>
      <c r="F323" s="210"/>
      <c r="G323" s="458">
        <f t="shared" si="21"/>
        <v>0</v>
      </c>
    </row>
    <row r="324" spans="1:14">
      <c r="A324" s="260"/>
      <c r="B324" s="210"/>
      <c r="C324" s="210"/>
      <c r="D324" s="210"/>
      <c r="E324" s="210"/>
      <c r="F324" s="210"/>
      <c r="G324" s="458">
        <f t="shared" si="21"/>
        <v>0</v>
      </c>
    </row>
    <row r="325" spans="1:14" s="18" customFormat="1" ht="36.950000000000003" customHeight="1">
      <c r="A325" s="261">
        <v>37592</v>
      </c>
      <c r="B325" s="566" t="s">
        <v>682</v>
      </c>
      <c r="C325" s="566"/>
      <c r="D325" s="566"/>
      <c r="E325" s="478"/>
      <c r="F325" s="478"/>
      <c r="G325" s="262">
        <v>2</v>
      </c>
      <c r="H325" s="262">
        <f>IF(G326&lt;11,G326,10)</f>
        <v>10</v>
      </c>
      <c r="I325" s="200"/>
      <c r="J325" s="176"/>
      <c r="K325" s="194"/>
      <c r="L325" s="194"/>
      <c r="M325" s="195"/>
      <c r="N325" s="195"/>
    </row>
    <row r="326" spans="1:14" s="18" customFormat="1" ht="17.100000000000001" customHeight="1">
      <c r="A326" s="260"/>
      <c r="B326" s="575" t="s">
        <v>683</v>
      </c>
      <c r="C326" s="575"/>
      <c r="D326" s="210">
        <v>5</v>
      </c>
      <c r="E326" s="210"/>
      <c r="F326" s="210"/>
      <c r="G326" s="459">
        <f>D326*2</f>
        <v>10</v>
      </c>
      <c r="H326" s="234"/>
      <c r="I326" s="200"/>
      <c r="J326" s="176"/>
      <c r="K326" s="194"/>
      <c r="L326" s="194"/>
      <c r="M326" s="195"/>
      <c r="N326" s="195"/>
    </row>
    <row r="327" spans="1:14" s="18" customFormat="1" ht="15">
      <c r="A327" s="260"/>
      <c r="B327" s="210"/>
      <c r="C327" s="210"/>
      <c r="D327" s="210"/>
      <c r="E327" s="210"/>
      <c r="F327" s="210"/>
      <c r="G327" s="459"/>
      <c r="H327" s="234"/>
      <c r="I327" s="200"/>
      <c r="J327" s="176"/>
      <c r="K327" s="194"/>
      <c r="L327" s="194"/>
      <c r="M327" s="195"/>
      <c r="N327" s="195"/>
    </row>
    <row r="328" spans="1:14" s="18" customFormat="1" ht="33.950000000000003" customHeight="1">
      <c r="A328" s="261">
        <v>37593</v>
      </c>
      <c r="B328" s="566" t="s">
        <v>242</v>
      </c>
      <c r="C328" s="566"/>
      <c r="D328" s="566"/>
      <c r="E328" s="478"/>
      <c r="F328" s="478"/>
      <c r="G328" s="262">
        <v>5</v>
      </c>
      <c r="H328" s="262">
        <f>SUM(G330:G332)</f>
        <v>0</v>
      </c>
      <c r="I328" s="200"/>
      <c r="J328" s="176"/>
      <c r="K328" s="194"/>
      <c r="L328" s="194"/>
      <c r="M328" s="195"/>
      <c r="N328" s="195"/>
    </row>
    <row r="329" spans="1:14" s="18" customFormat="1" ht="15">
      <c r="A329" s="260"/>
      <c r="B329" s="210" t="s">
        <v>684</v>
      </c>
      <c r="C329" s="210"/>
      <c r="D329" s="210" t="s">
        <v>671</v>
      </c>
      <c r="E329" s="210"/>
      <c r="F329" s="210"/>
      <c r="G329" s="459" t="s">
        <v>672</v>
      </c>
      <c r="H329" s="234"/>
      <c r="I329" s="200"/>
      <c r="J329" s="176"/>
      <c r="K329" s="194"/>
      <c r="L329" s="194"/>
      <c r="M329" s="195"/>
      <c r="N329" s="195"/>
    </row>
    <row r="330" spans="1:14" s="18" customFormat="1" ht="15">
      <c r="A330" s="260"/>
      <c r="B330" s="210"/>
      <c r="C330" s="210"/>
      <c r="D330" s="210"/>
      <c r="E330" s="210"/>
      <c r="F330" s="210"/>
      <c r="G330" s="459">
        <f>D330*5</f>
        <v>0</v>
      </c>
      <c r="H330" s="234"/>
      <c r="I330" s="200"/>
      <c r="J330" s="176"/>
      <c r="K330" s="194"/>
      <c r="L330" s="194"/>
      <c r="M330" s="195"/>
      <c r="N330" s="195"/>
    </row>
    <row r="331" spans="1:14" s="18" customFormat="1" ht="15">
      <c r="A331" s="260"/>
      <c r="B331" s="210"/>
      <c r="C331" s="210"/>
      <c r="D331" s="210"/>
      <c r="E331" s="210"/>
      <c r="F331" s="210"/>
      <c r="G331" s="459">
        <f t="shared" ref="G331:G332" si="22">D331*5</f>
        <v>0</v>
      </c>
      <c r="H331" s="234"/>
      <c r="I331" s="200"/>
      <c r="J331" s="176"/>
      <c r="K331" s="194"/>
      <c r="L331" s="194"/>
      <c r="M331" s="195"/>
      <c r="N331" s="195"/>
    </row>
    <row r="332" spans="1:14" s="18" customFormat="1" ht="15">
      <c r="A332" s="260"/>
      <c r="B332" s="210"/>
      <c r="C332" s="210"/>
      <c r="D332" s="210"/>
      <c r="E332" s="210"/>
      <c r="F332" s="210"/>
      <c r="G332" s="459">
        <f t="shared" si="22"/>
        <v>0</v>
      </c>
      <c r="H332" s="234"/>
      <c r="I332" s="200"/>
      <c r="J332" s="176"/>
      <c r="K332" s="194"/>
      <c r="L332" s="194"/>
      <c r="M332" s="195"/>
      <c r="N332" s="195"/>
    </row>
    <row r="333" spans="1:14" ht="17.100000000000001" customHeight="1">
      <c r="A333" s="261">
        <v>37594</v>
      </c>
      <c r="B333" s="566" t="s">
        <v>243</v>
      </c>
      <c r="C333" s="566"/>
      <c r="D333" s="566"/>
      <c r="E333" s="478"/>
      <c r="F333" s="478"/>
      <c r="G333" s="264">
        <v>2</v>
      </c>
      <c r="H333" s="262">
        <f>SUM(G335:G337)</f>
        <v>0</v>
      </c>
    </row>
    <row r="334" spans="1:14" ht="17.100000000000001" customHeight="1">
      <c r="A334" s="260"/>
      <c r="B334" s="210" t="s">
        <v>684</v>
      </c>
      <c r="C334" s="210"/>
      <c r="D334" s="210" t="s">
        <v>671</v>
      </c>
      <c r="E334" s="210"/>
      <c r="F334" s="210"/>
      <c r="G334" s="459" t="s">
        <v>672</v>
      </c>
    </row>
    <row r="335" spans="1:14" ht="17.100000000000001" customHeight="1">
      <c r="A335" s="260"/>
      <c r="B335" s="210"/>
      <c r="C335" s="210"/>
      <c r="D335" s="210"/>
      <c r="E335" s="210"/>
      <c r="F335" s="210"/>
      <c r="G335" s="459">
        <f>D335*2</f>
        <v>0</v>
      </c>
    </row>
    <row r="336" spans="1:14" ht="17.100000000000001" customHeight="1">
      <c r="A336" s="260"/>
      <c r="B336" s="210"/>
      <c r="C336" s="210"/>
      <c r="D336" s="210"/>
      <c r="E336" s="210"/>
      <c r="F336" s="210"/>
      <c r="G336" s="459">
        <f t="shared" ref="G336:G337" si="23">D336*2</f>
        <v>0</v>
      </c>
    </row>
    <row r="337" spans="1:14" ht="17.100000000000001" customHeight="1">
      <c r="A337" s="260"/>
      <c r="B337" s="210"/>
      <c r="C337" s="210"/>
      <c r="D337" s="210"/>
      <c r="E337" s="210"/>
      <c r="F337" s="210"/>
      <c r="G337" s="459">
        <f t="shared" si="23"/>
        <v>0</v>
      </c>
    </row>
    <row r="338" spans="1:14" s="18" customFormat="1" ht="36.950000000000003" customHeight="1">
      <c r="A338" s="261">
        <v>37595</v>
      </c>
      <c r="B338" s="566" t="s">
        <v>244</v>
      </c>
      <c r="C338" s="566"/>
      <c r="D338" s="566"/>
      <c r="E338" s="478"/>
      <c r="F338" s="478"/>
      <c r="G338" s="262">
        <v>1</v>
      </c>
      <c r="H338" s="262">
        <f>SUM(G340:G342)</f>
        <v>0</v>
      </c>
      <c r="I338" s="200"/>
      <c r="J338" s="176"/>
      <c r="K338" s="194"/>
      <c r="L338" s="194"/>
      <c r="M338" s="195"/>
      <c r="N338" s="195"/>
    </row>
    <row r="339" spans="1:14" s="18" customFormat="1" ht="15">
      <c r="A339" s="260"/>
      <c r="B339" s="210" t="s">
        <v>684</v>
      </c>
      <c r="C339" s="210"/>
      <c r="D339" s="210" t="s">
        <v>671</v>
      </c>
      <c r="E339" s="210"/>
      <c r="F339" s="210"/>
      <c r="G339" s="459" t="s">
        <v>672</v>
      </c>
      <c r="H339" s="234"/>
      <c r="I339" s="200"/>
      <c r="J339" s="176"/>
      <c r="K339" s="194"/>
      <c r="L339" s="194"/>
      <c r="M339" s="195"/>
      <c r="N339" s="195"/>
    </row>
    <row r="340" spans="1:14" s="18" customFormat="1" ht="15">
      <c r="A340" s="260"/>
      <c r="B340" s="210"/>
      <c r="C340" s="210"/>
      <c r="D340" s="210"/>
      <c r="E340" s="210"/>
      <c r="F340" s="210"/>
      <c r="G340" s="459">
        <f>D340*1</f>
        <v>0</v>
      </c>
      <c r="H340" s="234"/>
      <c r="I340" s="200"/>
      <c r="J340" s="176"/>
      <c r="K340" s="194"/>
      <c r="L340" s="194"/>
      <c r="M340" s="195"/>
      <c r="N340" s="195"/>
    </row>
    <row r="341" spans="1:14" s="18" customFormat="1" ht="15">
      <c r="A341" s="260"/>
      <c r="B341" s="210"/>
      <c r="C341" s="210"/>
      <c r="D341" s="210"/>
      <c r="E341" s="210"/>
      <c r="F341" s="210"/>
      <c r="G341" s="459">
        <f t="shared" ref="G341:G342" si="24">D341*1</f>
        <v>0</v>
      </c>
      <c r="H341" s="234"/>
      <c r="I341" s="200"/>
      <c r="J341" s="176"/>
      <c r="K341" s="194"/>
      <c r="L341" s="194"/>
      <c r="M341" s="195"/>
      <c r="N341" s="195"/>
    </row>
    <row r="342" spans="1:14" s="18" customFormat="1" ht="15">
      <c r="A342" s="260"/>
      <c r="B342" s="210"/>
      <c r="C342" s="210"/>
      <c r="D342" s="210"/>
      <c r="E342" s="210"/>
      <c r="F342" s="210"/>
      <c r="G342" s="459">
        <f t="shared" si="24"/>
        <v>0</v>
      </c>
      <c r="H342" s="234"/>
      <c r="I342" s="200"/>
      <c r="J342" s="176"/>
      <c r="K342" s="194"/>
      <c r="L342" s="194"/>
      <c r="M342" s="195"/>
      <c r="N342" s="195"/>
    </row>
    <row r="343" spans="1:14" s="18" customFormat="1" ht="15">
      <c r="A343" s="261">
        <v>37596</v>
      </c>
      <c r="B343" s="577" t="s">
        <v>245</v>
      </c>
      <c r="C343" s="577"/>
      <c r="D343" s="577"/>
      <c r="E343" s="483"/>
      <c r="F343" s="483"/>
      <c r="G343" s="264">
        <v>1</v>
      </c>
      <c r="H343" s="262">
        <f>SUM(G345:G348)</f>
        <v>0</v>
      </c>
      <c r="I343" s="200"/>
      <c r="J343" s="176"/>
      <c r="K343" s="194"/>
      <c r="L343" s="194"/>
      <c r="M343" s="195"/>
      <c r="N343" s="195"/>
    </row>
    <row r="344" spans="1:14">
      <c r="B344" s="210" t="s">
        <v>684</v>
      </c>
      <c r="C344" s="210"/>
      <c r="D344" s="210" t="s">
        <v>671</v>
      </c>
      <c r="E344" s="210"/>
      <c r="F344" s="210"/>
      <c r="G344" s="459" t="s">
        <v>672</v>
      </c>
    </row>
    <row r="345" spans="1:14" s="18" customFormat="1" ht="15">
      <c r="A345" s="199"/>
      <c r="B345" s="210"/>
      <c r="C345" s="210"/>
      <c r="D345" s="210"/>
      <c r="E345" s="210"/>
      <c r="F345" s="210"/>
      <c r="G345" s="459">
        <f>D345*1</f>
        <v>0</v>
      </c>
      <c r="H345" s="234"/>
      <c r="I345" s="200"/>
      <c r="J345" s="176"/>
      <c r="K345" s="194"/>
      <c r="L345" s="194"/>
      <c r="M345" s="195"/>
      <c r="N345" s="195"/>
    </row>
    <row r="346" spans="1:14" s="18" customFormat="1" ht="15">
      <c r="A346" s="199"/>
      <c r="B346" s="210"/>
      <c r="C346" s="210"/>
      <c r="D346" s="210"/>
      <c r="E346" s="210"/>
      <c r="F346" s="210"/>
      <c r="G346" s="459">
        <f t="shared" ref="G346:G347" si="25">D346*1</f>
        <v>0</v>
      </c>
      <c r="H346" s="234"/>
      <c r="I346" s="200"/>
      <c r="J346" s="176"/>
      <c r="K346" s="194"/>
      <c r="L346" s="194"/>
      <c r="M346" s="195"/>
      <c r="N346" s="195"/>
    </row>
    <row r="347" spans="1:14">
      <c r="B347" s="210"/>
      <c r="C347" s="210"/>
      <c r="D347" s="210"/>
      <c r="E347" s="210"/>
      <c r="F347" s="210"/>
      <c r="G347" s="459">
        <f t="shared" si="25"/>
        <v>0</v>
      </c>
    </row>
    <row r="348" spans="1:14" s="18" customFormat="1" ht="15">
      <c r="A348" s="199"/>
      <c r="B348" s="219"/>
      <c r="C348" s="219"/>
      <c r="D348" s="219"/>
      <c r="E348" s="219"/>
      <c r="F348" s="219"/>
      <c r="G348" s="450"/>
      <c r="H348" s="234"/>
      <c r="I348" s="200"/>
      <c r="J348" s="176"/>
      <c r="K348" s="194"/>
      <c r="L348" s="194"/>
      <c r="M348" s="195"/>
      <c r="N348" s="195"/>
    </row>
    <row r="349" spans="1:14" s="18" customFormat="1" ht="15">
      <c r="A349" s="202" t="s">
        <v>296</v>
      </c>
      <c r="B349" s="560" t="s">
        <v>685</v>
      </c>
      <c r="C349" s="560"/>
      <c r="D349" s="560"/>
      <c r="E349" s="472"/>
      <c r="F349" s="472"/>
      <c r="G349" s="222"/>
      <c r="H349" s="205"/>
      <c r="I349" s="200"/>
      <c r="J349" s="176"/>
      <c r="K349" s="194"/>
      <c r="L349" s="194"/>
      <c r="M349" s="195"/>
      <c r="N349" s="195"/>
    </row>
    <row r="350" spans="1:14" ht="17.100000000000001" customHeight="1">
      <c r="A350" s="265" t="s">
        <v>231</v>
      </c>
      <c r="B350" s="566" t="s">
        <v>246</v>
      </c>
      <c r="C350" s="566"/>
      <c r="D350" s="566"/>
      <c r="E350" s="478"/>
      <c r="F350" s="478"/>
      <c r="G350" s="263">
        <v>3</v>
      </c>
      <c r="H350" s="263">
        <f>SUM(G352:G355)</f>
        <v>0</v>
      </c>
    </row>
    <row r="351" spans="1:14">
      <c r="A351" s="260"/>
      <c r="B351" s="219" t="s">
        <v>684</v>
      </c>
      <c r="D351" s="257" t="s">
        <v>671</v>
      </c>
      <c r="E351" s="257"/>
      <c r="F351" s="257"/>
      <c r="G351" s="451" t="s">
        <v>672</v>
      </c>
    </row>
    <row r="352" spans="1:14" s="99" customFormat="1" ht="15">
      <c r="A352" s="260"/>
      <c r="B352" s="219"/>
      <c r="C352" s="219"/>
      <c r="D352" s="219"/>
      <c r="E352" s="219"/>
      <c r="F352" s="219"/>
      <c r="G352" s="458">
        <f>D352*3</f>
        <v>0</v>
      </c>
      <c r="H352" s="234"/>
      <c r="I352" s="200"/>
      <c r="J352" s="176"/>
      <c r="K352" s="181"/>
      <c r="L352" s="181"/>
      <c r="M352" s="198"/>
      <c r="N352" s="198"/>
    </row>
    <row r="353" spans="1:14" s="101" customFormat="1" ht="15">
      <c r="A353" s="260"/>
      <c r="B353" s="219"/>
      <c r="C353" s="219"/>
      <c r="D353" s="219"/>
      <c r="E353" s="219"/>
      <c r="F353" s="219"/>
      <c r="G353" s="458">
        <f t="shared" ref="G353:G355" si="26">D353*0.01</f>
        <v>0</v>
      </c>
      <c r="H353" s="234"/>
      <c r="I353" s="200"/>
      <c r="J353" s="176"/>
      <c r="K353" s="181"/>
      <c r="L353" s="181"/>
      <c r="M353" s="197"/>
      <c r="N353" s="197"/>
    </row>
    <row r="354" spans="1:14" s="101" customFormat="1" ht="15">
      <c r="A354" s="260"/>
      <c r="B354" s="219"/>
      <c r="C354" s="219"/>
      <c r="D354" s="219"/>
      <c r="E354" s="219"/>
      <c r="F354" s="219"/>
      <c r="G354" s="458">
        <f t="shared" si="26"/>
        <v>0</v>
      </c>
      <c r="H354" s="234"/>
      <c r="I354" s="200"/>
      <c r="J354" s="176"/>
      <c r="K354" s="181"/>
      <c r="L354" s="181"/>
      <c r="M354" s="197"/>
      <c r="N354" s="197"/>
    </row>
    <row r="355" spans="1:14" s="101" customFormat="1" ht="15">
      <c r="A355" s="260"/>
      <c r="B355" s="219"/>
      <c r="C355" s="219"/>
      <c r="D355" s="219"/>
      <c r="E355" s="219"/>
      <c r="F355" s="219"/>
      <c r="G355" s="458">
        <f t="shared" si="26"/>
        <v>0</v>
      </c>
      <c r="H355" s="234"/>
      <c r="I355" s="200"/>
      <c r="J355" s="176"/>
      <c r="K355" s="181"/>
      <c r="L355" s="181"/>
      <c r="M355" s="197"/>
      <c r="N355" s="197"/>
    </row>
    <row r="356" spans="1:14" s="101" customFormat="1" ht="21" customHeight="1">
      <c r="A356" s="265" t="s">
        <v>233</v>
      </c>
      <c r="B356" s="566" t="s">
        <v>247</v>
      </c>
      <c r="C356" s="566"/>
      <c r="D356" s="566"/>
      <c r="E356" s="478"/>
      <c r="F356" s="478"/>
      <c r="G356" s="262">
        <v>1</v>
      </c>
      <c r="H356" s="262">
        <f>IF(G357&lt;11,G357,10)</f>
        <v>10</v>
      </c>
      <c r="I356" s="200"/>
      <c r="J356" s="176"/>
      <c r="K356" s="181"/>
      <c r="L356" s="181"/>
      <c r="M356" s="197"/>
      <c r="N356" s="197"/>
    </row>
    <row r="357" spans="1:14" s="101" customFormat="1" ht="17.100000000000001" customHeight="1">
      <c r="A357" s="260"/>
      <c r="B357" s="219" t="s">
        <v>684</v>
      </c>
      <c r="C357" s="219"/>
      <c r="D357" s="257" t="s">
        <v>671</v>
      </c>
      <c r="E357" s="257"/>
      <c r="F357" s="257"/>
      <c r="G357" s="451" t="s">
        <v>672</v>
      </c>
      <c r="H357" s="234"/>
      <c r="I357" s="200"/>
      <c r="J357" s="176"/>
      <c r="K357" s="181"/>
      <c r="L357" s="181"/>
      <c r="M357" s="197"/>
      <c r="N357" s="197"/>
    </row>
    <row r="358" spans="1:14" s="101" customFormat="1" ht="15">
      <c r="A358" s="260"/>
      <c r="B358" s="219"/>
      <c r="C358" s="219"/>
      <c r="D358" s="219"/>
      <c r="E358" s="219"/>
      <c r="F358" s="219"/>
      <c r="G358" s="458">
        <f>D358*1</f>
        <v>0</v>
      </c>
      <c r="H358" s="234"/>
      <c r="I358" s="200"/>
      <c r="J358" s="176"/>
      <c r="K358" s="181"/>
      <c r="L358" s="181"/>
      <c r="M358" s="197"/>
      <c r="N358" s="197"/>
    </row>
    <row r="359" spans="1:14" s="101" customFormat="1" ht="15">
      <c r="A359" s="260"/>
      <c r="B359" s="219"/>
      <c r="C359" s="219"/>
      <c r="D359" s="219"/>
      <c r="E359" s="219"/>
      <c r="F359" s="219"/>
      <c r="G359" s="458">
        <f t="shared" ref="G359:G361" si="27">D359*1</f>
        <v>0</v>
      </c>
      <c r="H359" s="234"/>
      <c r="I359" s="200"/>
      <c r="J359" s="176"/>
      <c r="K359" s="181"/>
      <c r="L359" s="181"/>
      <c r="M359" s="197"/>
      <c r="N359" s="197"/>
    </row>
    <row r="360" spans="1:14" s="101" customFormat="1" ht="15">
      <c r="A360" s="260"/>
      <c r="B360" s="210"/>
      <c r="C360" s="210"/>
      <c r="D360" s="210"/>
      <c r="E360" s="210"/>
      <c r="F360" s="210"/>
      <c r="G360" s="458">
        <f t="shared" si="27"/>
        <v>0</v>
      </c>
      <c r="H360" s="234"/>
      <c r="I360" s="200"/>
      <c r="J360" s="176"/>
      <c r="K360" s="181"/>
      <c r="L360" s="181"/>
      <c r="M360" s="197"/>
      <c r="N360" s="197"/>
    </row>
    <row r="361" spans="1:14">
      <c r="A361" s="260"/>
      <c r="B361" s="210"/>
      <c r="C361" s="210"/>
      <c r="D361" s="210"/>
      <c r="E361" s="210"/>
      <c r="F361" s="210"/>
      <c r="G361" s="458">
        <f t="shared" si="27"/>
        <v>0</v>
      </c>
    </row>
    <row r="362" spans="1:14" s="99" customFormat="1" ht="15">
      <c r="A362" s="265" t="s">
        <v>235</v>
      </c>
      <c r="B362" s="566" t="s">
        <v>248</v>
      </c>
      <c r="C362" s="566"/>
      <c r="D362" s="566"/>
      <c r="E362" s="478"/>
      <c r="F362" s="478"/>
      <c r="G362" s="262">
        <v>0.5</v>
      </c>
      <c r="H362" s="262">
        <f>SUM(G364:G366)</f>
        <v>0</v>
      </c>
      <c r="I362" s="200"/>
      <c r="J362" s="176"/>
      <c r="K362" s="181"/>
      <c r="L362" s="181"/>
      <c r="M362" s="198"/>
      <c r="N362" s="198"/>
    </row>
    <row r="363" spans="1:14" s="101" customFormat="1" ht="15">
      <c r="A363" s="260"/>
      <c r="B363" s="210" t="s">
        <v>684</v>
      </c>
      <c r="C363" s="210"/>
      <c r="D363" s="210" t="s">
        <v>671</v>
      </c>
      <c r="E363" s="210"/>
      <c r="F363" s="210"/>
      <c r="G363" s="459" t="s">
        <v>672</v>
      </c>
      <c r="H363" s="234"/>
      <c r="I363" s="200"/>
      <c r="J363" s="176"/>
      <c r="K363" s="181"/>
      <c r="L363" s="181"/>
      <c r="M363" s="197"/>
      <c r="N363" s="197"/>
    </row>
    <row r="364" spans="1:14" s="101" customFormat="1" ht="15">
      <c r="A364" s="260"/>
      <c r="B364" s="210"/>
      <c r="C364" s="210"/>
      <c r="D364" s="210"/>
      <c r="E364" s="210"/>
      <c r="F364" s="210"/>
      <c r="G364" s="459">
        <f>D364*0.5</f>
        <v>0</v>
      </c>
      <c r="H364" s="234"/>
      <c r="I364" s="200"/>
      <c r="J364" s="176"/>
      <c r="K364" s="181"/>
      <c r="L364" s="181"/>
      <c r="M364" s="197"/>
      <c r="N364" s="197"/>
    </row>
    <row r="365" spans="1:14" s="101" customFormat="1" ht="15">
      <c r="A365" s="260"/>
      <c r="B365" s="210"/>
      <c r="C365" s="210"/>
      <c r="D365" s="210"/>
      <c r="E365" s="210"/>
      <c r="F365" s="210"/>
      <c r="G365" s="459">
        <f t="shared" ref="G365:G366" si="28">D365*0.5</f>
        <v>0</v>
      </c>
      <c r="H365" s="234"/>
      <c r="I365" s="200"/>
      <c r="J365" s="176"/>
      <c r="K365" s="181"/>
      <c r="L365" s="181"/>
      <c r="M365" s="197"/>
      <c r="N365" s="197"/>
    </row>
    <row r="366" spans="1:14" s="101" customFormat="1" ht="15">
      <c r="A366" s="260"/>
      <c r="B366" s="210"/>
      <c r="C366" s="210"/>
      <c r="D366" s="210"/>
      <c r="E366" s="210"/>
      <c r="F366" s="210"/>
      <c r="G366" s="459">
        <f t="shared" si="28"/>
        <v>0</v>
      </c>
      <c r="H366" s="234"/>
      <c r="I366" s="200"/>
      <c r="J366" s="176"/>
      <c r="K366" s="181"/>
      <c r="L366" s="181"/>
      <c r="M366" s="197"/>
      <c r="N366" s="197"/>
    </row>
    <row r="367" spans="1:14">
      <c r="A367" s="265" t="s">
        <v>237</v>
      </c>
      <c r="B367" s="566" t="s">
        <v>1009</v>
      </c>
      <c r="C367" s="566"/>
      <c r="D367" s="566"/>
      <c r="E367" s="478"/>
      <c r="F367" s="478"/>
      <c r="G367" s="264">
        <v>0.5</v>
      </c>
      <c r="H367" s="262">
        <f>SUM(G369:G375)</f>
        <v>0</v>
      </c>
    </row>
    <row r="368" spans="1:14" s="101" customFormat="1" ht="15">
      <c r="A368" s="260"/>
      <c r="B368" s="210" t="s">
        <v>684</v>
      </c>
      <c r="C368" s="210"/>
      <c r="D368" s="210" t="s">
        <v>671</v>
      </c>
      <c r="E368" s="210"/>
      <c r="F368" s="210"/>
      <c r="G368" s="459" t="s">
        <v>672</v>
      </c>
      <c r="H368" s="234"/>
      <c r="I368" s="200"/>
      <c r="J368" s="176"/>
      <c r="K368" s="181"/>
      <c r="L368" s="181"/>
      <c r="M368" s="197"/>
      <c r="N368" s="197"/>
    </row>
    <row r="369" spans="1:14" s="101" customFormat="1" ht="15">
      <c r="A369" s="260"/>
      <c r="B369" s="210"/>
      <c r="C369" s="210"/>
      <c r="D369" s="210"/>
      <c r="E369" s="210"/>
      <c r="F369" s="210"/>
      <c r="G369" s="459">
        <f>D369*0.5</f>
        <v>0</v>
      </c>
      <c r="H369" s="234"/>
      <c r="I369" s="200"/>
      <c r="J369" s="176"/>
      <c r="K369" s="181"/>
      <c r="L369" s="181"/>
      <c r="M369" s="197"/>
      <c r="N369" s="197"/>
    </row>
    <row r="370" spans="1:14" s="103" customFormat="1" ht="15">
      <c r="A370" s="260"/>
      <c r="B370" s="210"/>
      <c r="C370" s="210"/>
      <c r="D370" s="210"/>
      <c r="E370" s="210"/>
      <c r="F370" s="210"/>
      <c r="G370" s="459">
        <f t="shared" ref="G370:G371" si="29">D370*0.5</f>
        <v>0</v>
      </c>
      <c r="H370" s="234"/>
      <c r="I370" s="200"/>
      <c r="J370" s="176"/>
      <c r="K370" s="181"/>
      <c r="L370" s="181"/>
      <c r="M370" s="197"/>
      <c r="N370" s="197"/>
    </row>
    <row r="371" spans="1:14" s="103" customFormat="1" ht="15">
      <c r="A371" s="260"/>
      <c r="B371" s="210"/>
      <c r="C371" s="210"/>
      <c r="D371" s="210"/>
      <c r="E371" s="210"/>
      <c r="F371" s="210"/>
      <c r="G371" s="459">
        <f t="shared" si="29"/>
        <v>0</v>
      </c>
      <c r="H371" s="234"/>
      <c r="I371" s="200"/>
      <c r="J371" s="176"/>
      <c r="K371" s="181"/>
      <c r="L371" s="181"/>
      <c r="M371" s="197"/>
      <c r="N371" s="197"/>
    </row>
    <row r="372" spans="1:14" s="99" customFormat="1" ht="15">
      <c r="A372" s="260"/>
      <c r="B372" s="210"/>
      <c r="C372" s="210"/>
      <c r="D372" s="210"/>
      <c r="E372" s="210"/>
      <c r="F372" s="210"/>
      <c r="G372" s="459"/>
      <c r="H372" s="234"/>
      <c r="I372" s="200"/>
      <c r="J372" s="176"/>
      <c r="K372" s="181"/>
      <c r="L372" s="181"/>
      <c r="M372" s="198"/>
      <c r="N372" s="198"/>
    </row>
    <row r="373" spans="1:14" s="99" customFormat="1" ht="15">
      <c r="A373" s="260"/>
      <c r="B373" s="210"/>
      <c r="C373" s="210"/>
      <c r="D373" s="210"/>
      <c r="E373" s="210"/>
      <c r="F373" s="210"/>
      <c r="G373" s="459"/>
      <c r="H373" s="234"/>
      <c r="I373" s="200"/>
      <c r="J373" s="176"/>
      <c r="K373" s="181"/>
      <c r="L373" s="181"/>
      <c r="M373" s="198"/>
      <c r="N373" s="198"/>
    </row>
    <row r="374" spans="1:14" s="99" customFormat="1" ht="15">
      <c r="A374" s="260"/>
      <c r="B374" s="210"/>
      <c r="C374" s="210"/>
      <c r="D374" s="210"/>
      <c r="E374" s="210"/>
      <c r="F374" s="210"/>
      <c r="G374" s="459"/>
      <c r="H374" s="234"/>
      <c r="I374" s="200"/>
      <c r="J374" s="176"/>
      <c r="K374" s="181"/>
      <c r="L374" s="181"/>
      <c r="M374" s="198"/>
      <c r="N374" s="198"/>
    </row>
    <row r="375" spans="1:14" s="99" customFormat="1" ht="15">
      <c r="A375" s="260"/>
      <c r="B375" s="210"/>
      <c r="C375" s="210"/>
      <c r="D375" s="210"/>
      <c r="E375" s="210"/>
      <c r="F375" s="210"/>
      <c r="G375" s="459"/>
      <c r="H375" s="234"/>
      <c r="I375" s="200"/>
      <c r="J375" s="176"/>
      <c r="K375" s="181"/>
      <c r="L375" s="181"/>
      <c r="M375" s="198"/>
      <c r="N375" s="198"/>
    </row>
    <row r="376" spans="1:14">
      <c r="A376" s="261"/>
      <c r="B376" s="577"/>
      <c r="C376" s="577"/>
      <c r="D376" s="577"/>
      <c r="E376" s="483"/>
      <c r="F376" s="483"/>
      <c r="H376" s="262"/>
    </row>
    <row r="377" spans="1:14" s="101" customFormat="1" ht="15">
      <c r="A377" s="199"/>
      <c r="B377" s="210"/>
      <c r="C377" s="210"/>
      <c r="D377" s="210"/>
      <c r="E377" s="210"/>
      <c r="F377" s="210"/>
      <c r="G377" s="459"/>
      <c r="H377" s="234"/>
      <c r="I377" s="200"/>
      <c r="J377" s="176"/>
      <c r="K377" s="181"/>
      <c r="L377" s="181"/>
      <c r="M377" s="197"/>
      <c r="N377" s="197"/>
    </row>
    <row r="378" spans="1:14" s="101" customFormat="1" ht="15">
      <c r="A378" s="199"/>
      <c r="B378" s="210"/>
      <c r="C378" s="210"/>
      <c r="D378" s="210"/>
      <c r="E378" s="210"/>
      <c r="F378" s="210"/>
      <c r="G378" s="459"/>
      <c r="H378" s="234"/>
      <c r="I378" s="200"/>
      <c r="J378" s="176"/>
      <c r="K378" s="181"/>
      <c r="L378" s="181"/>
      <c r="M378" s="197"/>
      <c r="N378" s="197"/>
    </row>
    <row r="379" spans="1:14" s="101" customFormat="1" ht="15">
      <c r="A379" s="199"/>
      <c r="B379" s="210"/>
      <c r="C379" s="210"/>
      <c r="D379" s="210"/>
      <c r="E379" s="210"/>
      <c r="F379" s="210"/>
      <c r="G379" s="459"/>
      <c r="H379" s="234"/>
      <c r="I379" s="200"/>
      <c r="J379" s="176"/>
      <c r="K379" s="181"/>
      <c r="L379" s="181"/>
      <c r="M379" s="197"/>
      <c r="N379" s="197"/>
    </row>
    <row r="380" spans="1:14" s="101" customFormat="1" ht="15">
      <c r="A380" s="199"/>
      <c r="B380" s="210"/>
      <c r="C380" s="210"/>
      <c r="D380" s="210"/>
      <c r="E380" s="210"/>
      <c r="F380" s="210"/>
      <c r="G380" s="459"/>
      <c r="H380" s="234"/>
      <c r="I380" s="200"/>
      <c r="J380" s="176"/>
      <c r="K380" s="181"/>
      <c r="L380" s="181"/>
      <c r="M380" s="197"/>
      <c r="N380" s="197"/>
    </row>
    <row r="383" spans="1:14" s="101" customFormat="1" ht="15">
      <c r="A383" s="199"/>
      <c r="B383" s="219"/>
      <c r="C383" s="219"/>
      <c r="D383" s="219"/>
      <c r="E383" s="219"/>
      <c r="F383" s="219"/>
      <c r="G383" s="450"/>
      <c r="H383" s="234"/>
      <c r="I383" s="200"/>
      <c r="J383" s="176"/>
      <c r="K383" s="181"/>
      <c r="L383" s="181"/>
      <c r="M383" s="197"/>
      <c r="N383" s="197"/>
    </row>
    <row r="384" spans="1:14" s="101" customFormat="1" ht="15">
      <c r="A384" s="199"/>
      <c r="B384" s="219"/>
      <c r="C384" s="219"/>
      <c r="D384" s="219"/>
      <c r="E384" s="219"/>
      <c r="F384" s="219"/>
      <c r="G384" s="450"/>
      <c r="H384" s="234"/>
      <c r="I384" s="200"/>
      <c r="J384" s="176"/>
      <c r="K384" s="181"/>
      <c r="L384" s="181"/>
      <c r="M384" s="197"/>
      <c r="N384" s="197"/>
    </row>
    <row r="385" spans="1:14" s="101" customFormat="1" ht="15">
      <c r="A385" s="199"/>
      <c r="B385" s="219"/>
      <c r="C385" s="219"/>
      <c r="D385" s="219"/>
      <c r="E385" s="219"/>
      <c r="F385" s="219"/>
      <c r="G385" s="450"/>
      <c r="H385" s="234"/>
      <c r="I385" s="200"/>
      <c r="J385" s="176"/>
      <c r="K385" s="181"/>
      <c r="L385" s="181"/>
      <c r="M385" s="197"/>
      <c r="N385" s="197"/>
    </row>
    <row r="386" spans="1:14" s="101" customFormat="1" ht="15">
      <c r="A386" s="199"/>
      <c r="B386" s="219"/>
      <c r="C386" s="219"/>
      <c r="D386" s="219"/>
      <c r="E386" s="219"/>
      <c r="F386" s="219"/>
      <c r="G386" s="450"/>
      <c r="H386" s="234"/>
      <c r="I386" s="200"/>
      <c r="J386" s="176"/>
      <c r="K386" s="181"/>
      <c r="L386" s="181"/>
      <c r="M386" s="197"/>
      <c r="N386" s="197"/>
    </row>
    <row r="388" spans="1:14" s="101" customFormat="1" ht="15">
      <c r="A388" s="199"/>
      <c r="B388" s="219"/>
      <c r="C388" s="219"/>
      <c r="D388" s="219"/>
      <c r="E388" s="219"/>
      <c r="F388" s="219"/>
      <c r="G388" s="450"/>
      <c r="H388" s="234"/>
      <c r="I388" s="200"/>
      <c r="J388" s="176"/>
      <c r="K388" s="181"/>
      <c r="L388" s="181"/>
      <c r="M388" s="197"/>
      <c r="N388" s="197"/>
    </row>
    <row r="389" spans="1:14" s="101" customFormat="1" ht="15">
      <c r="A389" s="199"/>
      <c r="B389" s="219"/>
      <c r="C389" s="219"/>
      <c r="D389" s="219"/>
      <c r="E389" s="219"/>
      <c r="F389" s="219"/>
      <c r="G389" s="450"/>
      <c r="H389" s="234"/>
      <c r="I389" s="200"/>
      <c r="J389" s="176"/>
      <c r="K389" s="181"/>
      <c r="L389" s="181"/>
      <c r="M389" s="197"/>
      <c r="N389" s="197"/>
    </row>
    <row r="390" spans="1:14" s="101" customFormat="1" ht="15">
      <c r="A390" s="199"/>
      <c r="B390" s="219"/>
      <c r="C390" s="219"/>
      <c r="D390" s="219"/>
      <c r="E390" s="219"/>
      <c r="F390" s="219"/>
      <c r="G390" s="450"/>
      <c r="H390" s="234"/>
      <c r="I390" s="200"/>
      <c r="J390" s="176"/>
      <c r="K390" s="181"/>
      <c r="L390" s="181"/>
      <c r="M390" s="197"/>
      <c r="N390" s="197"/>
    </row>
    <row r="391" spans="1:14" s="101" customFormat="1" ht="15">
      <c r="A391" s="199"/>
      <c r="B391" s="219"/>
      <c r="C391" s="219"/>
      <c r="D391" s="219"/>
      <c r="E391" s="219"/>
      <c r="F391" s="219"/>
      <c r="G391" s="450"/>
      <c r="H391" s="234"/>
      <c r="I391" s="200"/>
      <c r="J391" s="176"/>
      <c r="K391" s="181"/>
      <c r="L391" s="181"/>
      <c r="M391" s="197"/>
      <c r="N391" s="197"/>
    </row>
    <row r="393" spans="1:14" s="103" customFormat="1" ht="15">
      <c r="A393" s="199"/>
      <c r="B393" s="219"/>
      <c r="C393" s="219"/>
      <c r="D393" s="219"/>
      <c r="E393" s="219"/>
      <c r="F393" s="219"/>
      <c r="G393" s="450"/>
      <c r="H393" s="234"/>
      <c r="I393" s="200"/>
      <c r="J393" s="176"/>
      <c r="K393" s="181"/>
      <c r="L393" s="181"/>
      <c r="M393" s="197"/>
      <c r="N393" s="197"/>
    </row>
    <row r="394" spans="1:14" s="103" customFormat="1" ht="15">
      <c r="A394" s="199"/>
      <c r="B394" s="219"/>
      <c r="C394" s="219"/>
      <c r="D394" s="219"/>
      <c r="E394" s="219"/>
      <c r="F394" s="219"/>
      <c r="G394" s="450"/>
      <c r="H394" s="234"/>
      <c r="I394" s="200"/>
      <c r="J394" s="176"/>
      <c r="K394" s="181"/>
      <c r="L394" s="181"/>
      <c r="M394" s="197"/>
      <c r="N394" s="197"/>
    </row>
    <row r="395" spans="1:14" s="103" customFormat="1" ht="15">
      <c r="A395" s="199"/>
      <c r="B395" s="219"/>
      <c r="C395" s="219"/>
      <c r="D395" s="219"/>
      <c r="E395" s="219"/>
      <c r="F395" s="219"/>
      <c r="G395" s="450"/>
      <c r="H395" s="234"/>
      <c r="I395" s="200"/>
      <c r="J395" s="176"/>
      <c r="K395" s="181"/>
      <c r="L395" s="181"/>
      <c r="M395" s="197"/>
      <c r="N395" s="197"/>
    </row>
    <row r="397" spans="1:14" s="101" customFormat="1" ht="15">
      <c r="A397" s="199"/>
      <c r="B397" s="219"/>
      <c r="C397" s="219"/>
      <c r="D397" s="219"/>
      <c r="E397" s="219"/>
      <c r="F397" s="219"/>
      <c r="G397" s="450"/>
      <c r="H397" s="234"/>
      <c r="I397" s="200"/>
      <c r="J397" s="176"/>
      <c r="K397" s="181"/>
      <c r="L397" s="181"/>
      <c r="M397" s="197"/>
      <c r="N397" s="197"/>
    </row>
    <row r="398" spans="1:14" s="101" customFormat="1" ht="15">
      <c r="A398" s="199"/>
      <c r="B398" s="219"/>
      <c r="C398" s="219"/>
      <c r="D398" s="219"/>
      <c r="E398" s="219"/>
      <c r="F398" s="219"/>
      <c r="G398" s="450"/>
      <c r="H398" s="234"/>
      <c r="I398" s="200"/>
      <c r="J398" s="176"/>
      <c r="K398" s="181"/>
      <c r="L398" s="181"/>
      <c r="M398" s="197"/>
      <c r="N398" s="197"/>
    </row>
    <row r="399" spans="1:14" s="101" customFormat="1" ht="15">
      <c r="A399" s="199"/>
      <c r="B399" s="219"/>
      <c r="C399" s="219"/>
      <c r="D399" s="219"/>
      <c r="E399" s="219"/>
      <c r="F399" s="219"/>
      <c r="G399" s="450"/>
      <c r="H399" s="234"/>
      <c r="I399" s="200"/>
      <c r="J399" s="176"/>
      <c r="K399" s="181"/>
      <c r="L399" s="181"/>
      <c r="M399" s="197"/>
      <c r="N399" s="197"/>
    </row>
    <row r="400" spans="1:14" s="101" customFormat="1" ht="15">
      <c r="A400" s="199"/>
      <c r="B400" s="219"/>
      <c r="C400" s="219"/>
      <c r="D400" s="219"/>
      <c r="E400" s="219"/>
      <c r="F400" s="219"/>
      <c r="G400" s="450"/>
      <c r="H400" s="234"/>
      <c r="I400" s="200"/>
      <c r="J400" s="176"/>
      <c r="K400" s="181"/>
      <c r="L400" s="181"/>
      <c r="M400" s="197"/>
      <c r="N400" s="197"/>
    </row>
    <row r="402" spans="1:14" s="101" customFormat="1" ht="15">
      <c r="A402" s="199"/>
      <c r="B402" s="219"/>
      <c r="C402" s="219"/>
      <c r="D402" s="219"/>
      <c r="E402" s="219"/>
      <c r="F402" s="219"/>
      <c r="G402" s="450"/>
      <c r="H402" s="234"/>
      <c r="I402" s="200"/>
      <c r="J402" s="176"/>
      <c r="K402" s="181"/>
      <c r="L402" s="181"/>
      <c r="M402" s="197"/>
      <c r="N402" s="197"/>
    </row>
    <row r="403" spans="1:14" s="101" customFormat="1" ht="15">
      <c r="A403" s="199"/>
      <c r="B403" s="219"/>
      <c r="C403" s="219"/>
      <c r="D403" s="219"/>
      <c r="E403" s="219"/>
      <c r="F403" s="219"/>
      <c r="G403" s="450"/>
      <c r="H403" s="234"/>
      <c r="I403" s="200"/>
      <c r="J403" s="176"/>
      <c r="K403" s="181"/>
      <c r="L403" s="181"/>
      <c r="M403" s="197"/>
      <c r="N403" s="197"/>
    </row>
    <row r="404" spans="1:14" s="101" customFormat="1" ht="15">
      <c r="A404" s="199"/>
      <c r="B404" s="219"/>
      <c r="C404" s="219"/>
      <c r="D404" s="219"/>
      <c r="E404" s="219"/>
      <c r="F404" s="219"/>
      <c r="G404" s="450"/>
      <c r="H404" s="234"/>
      <c r="I404" s="200"/>
      <c r="J404" s="176"/>
      <c r="K404" s="181"/>
      <c r="L404" s="181"/>
      <c r="M404" s="197"/>
      <c r="N404" s="197"/>
    </row>
    <row r="405" spans="1:14" s="101" customFormat="1" ht="15">
      <c r="A405" s="199"/>
      <c r="B405" s="219"/>
      <c r="C405" s="219"/>
      <c r="D405" s="219"/>
      <c r="E405" s="219"/>
      <c r="F405" s="219"/>
      <c r="G405" s="450"/>
      <c r="H405" s="234"/>
      <c r="I405" s="200"/>
      <c r="J405" s="176"/>
      <c r="K405" s="181"/>
      <c r="L405" s="181"/>
      <c r="M405" s="197"/>
      <c r="N405" s="197"/>
    </row>
    <row r="408" spans="1:14" s="101" customFormat="1" ht="15">
      <c r="A408" s="199"/>
      <c r="B408" s="219"/>
      <c r="C408" s="219"/>
      <c r="D408" s="219"/>
      <c r="E408" s="219"/>
      <c r="F408" s="219"/>
      <c r="G408" s="450"/>
      <c r="H408" s="234"/>
      <c r="I408" s="200"/>
      <c r="J408" s="176"/>
      <c r="K408" s="181"/>
      <c r="L408" s="181"/>
      <c r="M408" s="197"/>
      <c r="N408" s="197"/>
    </row>
    <row r="409" spans="1:14" s="101" customFormat="1" ht="15">
      <c r="A409" s="199"/>
      <c r="B409" s="219"/>
      <c r="C409" s="219"/>
      <c r="D409" s="219"/>
      <c r="E409" s="219"/>
      <c r="F409" s="219"/>
      <c r="G409" s="450"/>
      <c r="H409" s="234"/>
      <c r="I409" s="200"/>
      <c r="J409" s="176"/>
      <c r="K409" s="181"/>
      <c r="L409" s="181"/>
      <c r="M409" s="197"/>
      <c r="N409" s="197"/>
    </row>
    <row r="410" spans="1:14" s="101" customFormat="1" ht="15">
      <c r="A410" s="199"/>
      <c r="B410" s="219"/>
      <c r="C410" s="219"/>
      <c r="D410" s="219"/>
      <c r="E410" s="219"/>
      <c r="F410" s="219"/>
      <c r="G410" s="450"/>
      <c r="H410" s="234"/>
      <c r="I410" s="200"/>
      <c r="J410" s="176"/>
      <c r="K410" s="181"/>
      <c r="L410" s="181"/>
      <c r="M410" s="197"/>
      <c r="N410" s="197"/>
    </row>
    <row r="411" spans="1:14" s="101" customFormat="1" ht="15">
      <c r="A411" s="199"/>
      <c r="B411" s="219"/>
      <c r="C411" s="219"/>
      <c r="D411" s="219"/>
      <c r="E411" s="219"/>
      <c r="F411" s="219"/>
      <c r="G411" s="450"/>
      <c r="H411" s="234"/>
      <c r="I411" s="200"/>
      <c r="J411" s="176"/>
      <c r="K411" s="181"/>
      <c r="L411" s="181"/>
      <c r="M411" s="197"/>
      <c r="N411" s="197"/>
    </row>
    <row r="412" spans="1:14" s="101" customFormat="1" ht="15">
      <c r="A412" s="199"/>
      <c r="B412" s="219"/>
      <c r="C412" s="219"/>
      <c r="D412" s="219"/>
      <c r="E412" s="219"/>
      <c r="F412" s="219"/>
      <c r="G412" s="450"/>
      <c r="H412" s="234"/>
      <c r="I412" s="200"/>
      <c r="J412" s="176"/>
      <c r="K412" s="181"/>
      <c r="L412" s="181"/>
      <c r="M412" s="197"/>
      <c r="N412" s="197"/>
    </row>
    <row r="413" spans="1:14" s="101" customFormat="1" ht="15">
      <c r="A413" s="199"/>
      <c r="B413" s="219"/>
      <c r="C413" s="219"/>
      <c r="D413" s="219"/>
      <c r="E413" s="219"/>
      <c r="F413" s="219"/>
      <c r="G413" s="450"/>
      <c r="H413" s="234"/>
      <c r="I413" s="200"/>
      <c r="J413" s="176"/>
      <c r="K413" s="181"/>
      <c r="L413" s="181"/>
      <c r="M413" s="197"/>
      <c r="N413" s="197"/>
    </row>
    <row r="414" spans="1:14" s="101" customFormat="1" ht="15">
      <c r="A414" s="199"/>
      <c r="B414" s="219"/>
      <c r="C414" s="219"/>
      <c r="D414" s="219"/>
      <c r="E414" s="219"/>
      <c r="F414" s="219"/>
      <c r="G414" s="450"/>
      <c r="H414" s="234"/>
      <c r="I414" s="200"/>
      <c r="J414" s="176"/>
      <c r="K414" s="181"/>
      <c r="L414" s="181"/>
      <c r="M414" s="197"/>
      <c r="N414" s="197"/>
    </row>
    <row r="415" spans="1:14" s="101" customFormat="1" ht="15">
      <c r="A415" s="199"/>
      <c r="B415" s="219"/>
      <c r="C415" s="219"/>
      <c r="D415" s="219"/>
      <c r="E415" s="219"/>
      <c r="F415" s="219"/>
      <c r="G415" s="450"/>
      <c r="H415" s="234"/>
      <c r="I415" s="200"/>
      <c r="J415" s="176"/>
      <c r="K415" s="181"/>
      <c r="L415" s="181"/>
      <c r="M415" s="197"/>
      <c r="N415" s="197"/>
    </row>
    <row r="416" spans="1:14" s="101" customFormat="1" ht="15">
      <c r="A416" s="199"/>
      <c r="B416" s="219"/>
      <c r="C416" s="219"/>
      <c r="D416" s="219"/>
      <c r="E416" s="219"/>
      <c r="F416" s="219"/>
      <c r="G416" s="450"/>
      <c r="H416" s="234"/>
      <c r="I416" s="200"/>
      <c r="J416" s="176"/>
      <c r="K416" s="181"/>
      <c r="L416" s="181"/>
      <c r="M416" s="197"/>
      <c r="N416" s="197"/>
    </row>
    <row r="417" spans="1:14" s="101" customFormat="1" ht="15">
      <c r="A417" s="199"/>
      <c r="B417" s="219"/>
      <c r="C417" s="219"/>
      <c r="D417" s="219"/>
      <c r="E417" s="219"/>
      <c r="F417" s="219"/>
      <c r="G417" s="450"/>
      <c r="H417" s="234"/>
      <c r="I417" s="200"/>
      <c r="J417" s="176"/>
      <c r="K417" s="181"/>
      <c r="L417" s="181"/>
      <c r="M417" s="197"/>
      <c r="N417" s="197"/>
    </row>
    <row r="418" spans="1:14" s="101" customFormat="1" ht="15">
      <c r="A418" s="199"/>
      <c r="B418" s="219"/>
      <c r="C418" s="219"/>
      <c r="D418" s="219"/>
      <c r="E418" s="219"/>
      <c r="F418" s="219"/>
      <c r="G418" s="450"/>
      <c r="H418" s="234"/>
      <c r="I418" s="200"/>
      <c r="J418" s="176"/>
      <c r="K418" s="181"/>
      <c r="L418" s="181"/>
      <c r="M418" s="197"/>
      <c r="N418" s="197"/>
    </row>
    <row r="419" spans="1:14" s="101" customFormat="1" ht="15">
      <c r="A419" s="199"/>
      <c r="B419" s="219"/>
      <c r="C419" s="219"/>
      <c r="D419" s="219"/>
      <c r="E419" s="219"/>
      <c r="F419" s="219"/>
      <c r="G419" s="450"/>
      <c r="H419" s="234"/>
      <c r="I419" s="200"/>
      <c r="J419" s="176"/>
      <c r="K419" s="181"/>
      <c r="L419" s="181"/>
      <c r="M419" s="197"/>
      <c r="N419" s="197"/>
    </row>
    <row r="420" spans="1:14" s="101" customFormat="1" ht="15">
      <c r="A420" s="199"/>
      <c r="B420" s="219"/>
      <c r="C420" s="219"/>
      <c r="D420" s="219"/>
      <c r="E420" s="219"/>
      <c r="F420" s="219"/>
      <c r="G420" s="450"/>
      <c r="H420" s="234"/>
      <c r="I420" s="200"/>
      <c r="J420" s="176"/>
      <c r="K420" s="181"/>
      <c r="L420" s="181"/>
      <c r="M420" s="197"/>
      <c r="N420" s="197"/>
    </row>
    <row r="421" spans="1:14" ht="33.950000000000003" customHeight="1"/>
    <row r="422" spans="1:14" s="103" customFormat="1" ht="15">
      <c r="A422" s="199"/>
      <c r="B422" s="219"/>
      <c r="C422" s="219"/>
      <c r="D422" s="219"/>
      <c r="E422" s="219"/>
      <c r="F422" s="219"/>
      <c r="G422" s="450"/>
      <c r="H422" s="234"/>
      <c r="I422" s="200"/>
      <c r="J422" s="176"/>
      <c r="K422" s="181"/>
      <c r="L422" s="181"/>
      <c r="M422" s="197"/>
      <c r="N422" s="197"/>
    </row>
    <row r="423" spans="1:14" s="103" customFormat="1" ht="15.95" customHeight="1">
      <c r="A423" s="199"/>
      <c r="B423" s="219"/>
      <c r="C423" s="219"/>
      <c r="D423" s="219"/>
      <c r="E423" s="219"/>
      <c r="F423" s="219"/>
      <c r="G423" s="450"/>
      <c r="H423" s="234"/>
      <c r="I423" s="200"/>
      <c r="J423" s="176"/>
      <c r="K423" s="181"/>
      <c r="L423" s="181"/>
      <c r="M423" s="197"/>
      <c r="N423" s="197"/>
    </row>
    <row r="425" spans="1:14" s="101" customFormat="1" ht="15">
      <c r="A425" s="199"/>
      <c r="B425" s="219"/>
      <c r="C425" s="219"/>
      <c r="D425" s="219"/>
      <c r="E425" s="219"/>
      <c r="F425" s="219"/>
      <c r="G425" s="450"/>
      <c r="H425" s="234"/>
      <c r="I425" s="200"/>
      <c r="J425" s="176"/>
      <c r="K425" s="181"/>
      <c r="L425" s="181"/>
      <c r="M425" s="197"/>
      <c r="N425" s="197"/>
    </row>
    <row r="426" spans="1:14" s="101" customFormat="1" ht="15">
      <c r="A426" s="199"/>
      <c r="B426" s="219"/>
      <c r="C426" s="219"/>
      <c r="D426" s="219"/>
      <c r="E426" s="219"/>
      <c r="F426" s="219"/>
      <c r="G426" s="450"/>
      <c r="H426" s="234"/>
      <c r="I426" s="200"/>
      <c r="J426" s="176"/>
      <c r="K426" s="181"/>
      <c r="L426" s="181"/>
      <c r="M426" s="197"/>
      <c r="N426" s="197"/>
    </row>
    <row r="427" spans="1:14" s="101" customFormat="1" ht="15">
      <c r="A427" s="199"/>
      <c r="B427" s="219"/>
      <c r="C427" s="219"/>
      <c r="D427" s="219"/>
      <c r="E427" s="219"/>
      <c r="F427" s="219"/>
      <c r="G427" s="450"/>
      <c r="H427" s="234"/>
      <c r="I427" s="200"/>
      <c r="J427" s="176"/>
      <c r="K427" s="181"/>
      <c r="L427" s="181"/>
      <c r="M427" s="197"/>
      <c r="N427" s="197"/>
    </row>
    <row r="428" spans="1:14" s="101" customFormat="1" ht="15">
      <c r="A428" s="199"/>
      <c r="B428" s="219"/>
      <c r="C428" s="219"/>
      <c r="D428" s="219"/>
      <c r="E428" s="219"/>
      <c r="F428" s="219"/>
      <c r="G428" s="450"/>
      <c r="H428" s="234"/>
      <c r="I428" s="200"/>
      <c r="J428" s="176"/>
      <c r="K428" s="181"/>
      <c r="L428" s="181"/>
      <c r="M428" s="197"/>
      <c r="N428" s="197"/>
    </row>
    <row r="430" spans="1:14" s="101" customFormat="1" ht="15">
      <c r="A430" s="199"/>
      <c r="B430" s="219"/>
      <c r="C430" s="219"/>
      <c r="D430" s="219"/>
      <c r="E430" s="219"/>
      <c r="F430" s="219"/>
      <c r="G430" s="450"/>
      <c r="H430" s="234"/>
      <c r="I430" s="200"/>
      <c r="J430" s="176"/>
      <c r="K430" s="181"/>
      <c r="L430" s="181"/>
      <c r="M430" s="197"/>
      <c r="N430" s="197"/>
    </row>
    <row r="431" spans="1:14" s="101" customFormat="1" ht="15">
      <c r="A431" s="199"/>
      <c r="B431" s="219"/>
      <c r="C431" s="219"/>
      <c r="D431" s="219"/>
      <c r="E431" s="219"/>
      <c r="F431" s="219"/>
      <c r="G431" s="450"/>
      <c r="H431" s="234"/>
      <c r="I431" s="200"/>
      <c r="J431" s="176"/>
      <c r="K431" s="181"/>
      <c r="L431" s="181"/>
      <c r="M431" s="197"/>
      <c r="N431" s="197"/>
    </row>
    <row r="432" spans="1:14" s="101" customFormat="1" ht="15">
      <c r="A432" s="199"/>
      <c r="B432" s="219"/>
      <c r="C432" s="219"/>
      <c r="D432" s="219"/>
      <c r="E432" s="219"/>
      <c r="F432" s="219"/>
      <c r="G432" s="450"/>
      <c r="H432" s="234"/>
      <c r="I432" s="200"/>
      <c r="J432" s="176"/>
      <c r="K432" s="181"/>
      <c r="L432" s="181"/>
      <c r="M432" s="197"/>
      <c r="N432" s="197"/>
    </row>
    <row r="434" spans="1:14" s="103" customFormat="1" ht="15">
      <c r="A434" s="199"/>
      <c r="B434" s="219"/>
      <c r="C434" s="219"/>
      <c r="D434" s="219"/>
      <c r="E434" s="219"/>
      <c r="F434" s="219"/>
      <c r="G434" s="450"/>
      <c r="H434" s="234"/>
      <c r="I434" s="200"/>
      <c r="J434" s="176"/>
      <c r="K434" s="181"/>
      <c r="L434" s="181"/>
      <c r="M434" s="197"/>
      <c r="N434" s="197"/>
    </row>
    <row r="435" spans="1:14" s="103" customFormat="1" ht="15">
      <c r="A435" s="199"/>
      <c r="B435" s="219"/>
      <c r="C435" s="219"/>
      <c r="D435" s="219"/>
      <c r="E435" s="219"/>
      <c r="F435" s="219"/>
      <c r="G435" s="450"/>
      <c r="H435" s="234"/>
      <c r="I435" s="200"/>
      <c r="J435" s="176"/>
      <c r="K435" s="181"/>
      <c r="L435" s="181"/>
      <c r="M435" s="197"/>
      <c r="N435" s="197"/>
    </row>
    <row r="436" spans="1:14" s="103" customFormat="1" ht="15">
      <c r="A436" s="199"/>
      <c r="B436" s="219"/>
      <c r="C436" s="219"/>
      <c r="D436" s="219"/>
      <c r="E436" s="219"/>
      <c r="F436" s="219"/>
      <c r="G436" s="450"/>
      <c r="H436" s="234"/>
      <c r="I436" s="200"/>
      <c r="J436" s="176"/>
      <c r="K436" s="181"/>
      <c r="L436" s="181"/>
      <c r="M436" s="197"/>
      <c r="N436" s="197"/>
    </row>
    <row r="437" spans="1:14" s="103" customFormat="1" ht="15">
      <c r="A437" s="199"/>
      <c r="B437" s="219"/>
      <c r="C437" s="219"/>
      <c r="D437" s="219"/>
      <c r="E437" s="219"/>
      <c r="F437" s="219"/>
      <c r="G437" s="450"/>
      <c r="H437" s="234"/>
      <c r="I437" s="200"/>
      <c r="J437" s="176"/>
      <c r="K437" s="181"/>
      <c r="L437" s="181"/>
      <c r="M437" s="197"/>
      <c r="N437" s="197"/>
    </row>
    <row r="439" spans="1:14" s="102" customFormat="1" ht="15">
      <c r="A439" s="199"/>
      <c r="B439" s="219"/>
      <c r="C439" s="219"/>
      <c r="D439" s="219"/>
      <c r="E439" s="219"/>
      <c r="F439" s="219"/>
      <c r="G439" s="450"/>
      <c r="H439" s="234"/>
      <c r="I439" s="200"/>
      <c r="J439" s="176"/>
      <c r="K439" s="181"/>
      <c r="L439" s="181"/>
      <c r="M439" s="198"/>
      <c r="N439" s="198"/>
    </row>
    <row r="440" spans="1:14" s="103" customFormat="1" ht="15">
      <c r="A440" s="199"/>
      <c r="B440" s="219"/>
      <c r="C440" s="219"/>
      <c r="D440" s="219"/>
      <c r="E440" s="219"/>
      <c r="F440" s="219"/>
      <c r="G440" s="450"/>
      <c r="H440" s="234"/>
      <c r="I440" s="200"/>
      <c r="J440" s="176"/>
      <c r="K440" s="181"/>
      <c r="L440" s="181"/>
      <c r="M440" s="197"/>
      <c r="N440" s="197"/>
    </row>
    <row r="441" spans="1:14" s="103" customFormat="1" ht="15">
      <c r="A441" s="199"/>
      <c r="B441" s="219"/>
      <c r="C441" s="219"/>
      <c r="D441" s="219"/>
      <c r="E441" s="219"/>
      <c r="F441" s="219"/>
      <c r="G441" s="450"/>
      <c r="H441" s="234"/>
      <c r="I441" s="200"/>
      <c r="J441" s="176"/>
      <c r="K441" s="181"/>
      <c r="L441" s="181"/>
      <c r="M441" s="197"/>
      <c r="N441" s="197"/>
    </row>
    <row r="442" spans="1:14" s="103" customFormat="1" ht="15">
      <c r="A442" s="199"/>
      <c r="B442" s="219"/>
      <c r="C442" s="219"/>
      <c r="D442" s="219"/>
      <c r="E442" s="219"/>
      <c r="F442" s="219"/>
      <c r="G442" s="450"/>
      <c r="H442" s="234"/>
      <c r="I442" s="200"/>
      <c r="J442" s="176"/>
      <c r="K442" s="181"/>
      <c r="L442" s="181"/>
      <c r="M442" s="197"/>
      <c r="N442" s="197"/>
    </row>
    <row r="445" spans="1:14" s="103" customFormat="1" ht="15">
      <c r="A445" s="199"/>
      <c r="B445" s="219"/>
      <c r="C445" s="219"/>
      <c r="D445" s="219"/>
      <c r="E445" s="219"/>
      <c r="F445" s="219"/>
      <c r="G445" s="450"/>
      <c r="H445" s="234"/>
      <c r="I445" s="200"/>
      <c r="J445" s="176"/>
      <c r="K445" s="181"/>
      <c r="L445" s="181"/>
      <c r="M445" s="197"/>
      <c r="N445" s="197"/>
    </row>
    <row r="446" spans="1:14" s="103" customFormat="1" ht="15">
      <c r="A446" s="199"/>
      <c r="B446" s="219"/>
      <c r="C446" s="219"/>
      <c r="D446" s="219"/>
      <c r="E446" s="219"/>
      <c r="F446" s="219"/>
      <c r="G446" s="450"/>
      <c r="H446" s="234"/>
      <c r="I446" s="200"/>
      <c r="J446" s="176"/>
      <c r="K446" s="181"/>
      <c r="L446" s="181"/>
      <c r="M446" s="197"/>
      <c r="N446" s="197"/>
    </row>
    <row r="447" spans="1:14" s="103" customFormat="1" ht="15">
      <c r="A447" s="199"/>
      <c r="B447" s="219"/>
      <c r="C447" s="219"/>
      <c r="D447" s="219"/>
      <c r="E447" s="219"/>
      <c r="F447" s="219"/>
      <c r="G447" s="450"/>
      <c r="H447" s="234"/>
      <c r="I447" s="200"/>
      <c r="J447" s="176"/>
      <c r="K447" s="181"/>
      <c r="L447" s="181"/>
      <c r="M447" s="197"/>
      <c r="N447" s="197"/>
    </row>
    <row r="448" spans="1:14" s="103" customFormat="1" ht="15">
      <c r="A448" s="199"/>
      <c r="B448" s="219"/>
      <c r="C448" s="219"/>
      <c r="D448" s="219"/>
      <c r="E448" s="219"/>
      <c r="F448" s="219"/>
      <c r="G448" s="450"/>
      <c r="H448" s="234"/>
      <c r="I448" s="200"/>
      <c r="J448" s="176"/>
      <c r="K448" s="181"/>
      <c r="L448" s="181"/>
      <c r="M448" s="197"/>
      <c r="N448" s="197"/>
    </row>
    <row r="450" spans="1:14" s="99" customFormat="1" ht="15">
      <c r="A450" s="199"/>
      <c r="B450" s="219"/>
      <c r="C450" s="219"/>
      <c r="D450" s="219"/>
      <c r="E450" s="219"/>
      <c r="F450" s="219"/>
      <c r="G450" s="450"/>
      <c r="H450" s="234"/>
      <c r="I450" s="200"/>
      <c r="J450" s="176"/>
      <c r="K450" s="181"/>
      <c r="L450" s="181"/>
      <c r="M450" s="198"/>
      <c r="N450" s="198"/>
    </row>
    <row r="451" spans="1:14" s="99" customFormat="1" ht="15">
      <c r="A451" s="199"/>
      <c r="B451" s="219"/>
      <c r="C451" s="219"/>
      <c r="D451" s="219"/>
      <c r="E451" s="219"/>
      <c r="F451" s="219"/>
      <c r="G451" s="450"/>
      <c r="H451" s="234"/>
      <c r="I451" s="200"/>
      <c r="J451" s="176"/>
      <c r="K451" s="181"/>
      <c r="L451" s="181"/>
      <c r="M451" s="198"/>
      <c r="N451" s="198"/>
    </row>
    <row r="452" spans="1:14" s="99" customFormat="1" ht="15">
      <c r="A452" s="199"/>
      <c r="B452" s="219"/>
      <c r="C452" s="219"/>
      <c r="D452" s="219"/>
      <c r="E452" s="219"/>
      <c r="F452" s="219"/>
      <c r="G452" s="450"/>
      <c r="H452" s="234"/>
      <c r="I452" s="200"/>
      <c r="J452" s="176"/>
      <c r="K452" s="181"/>
      <c r="L452" s="181"/>
      <c r="M452" s="198"/>
      <c r="N452" s="198"/>
    </row>
    <row r="454" spans="1:14" s="103" customFormat="1" ht="15">
      <c r="A454" s="199"/>
      <c r="B454" s="219"/>
      <c r="C454" s="219"/>
      <c r="D454" s="219"/>
      <c r="E454" s="219"/>
      <c r="F454" s="219"/>
      <c r="G454" s="450"/>
      <c r="H454" s="234"/>
      <c r="I454" s="200"/>
      <c r="J454" s="176"/>
      <c r="K454" s="181"/>
      <c r="L454" s="181"/>
      <c r="M454" s="197"/>
      <c r="N454" s="197"/>
    </row>
    <row r="455" spans="1:14" s="103" customFormat="1" ht="15">
      <c r="A455" s="199"/>
      <c r="B455" s="219"/>
      <c r="C455" s="219"/>
      <c r="D455" s="219"/>
      <c r="E455" s="219"/>
      <c r="F455" s="219"/>
      <c r="G455" s="450"/>
      <c r="H455" s="234"/>
      <c r="I455" s="200"/>
      <c r="J455" s="176"/>
      <c r="K455" s="181"/>
      <c r="L455" s="181"/>
      <c r="M455" s="197"/>
      <c r="N455" s="197"/>
    </row>
    <row r="456" spans="1:14" s="103" customFormat="1" ht="15">
      <c r="A456" s="199"/>
      <c r="B456" s="219"/>
      <c r="C456" s="219"/>
      <c r="D456" s="219"/>
      <c r="E456" s="219"/>
      <c r="F456" s="219"/>
      <c r="G456" s="450"/>
      <c r="H456" s="234"/>
      <c r="I456" s="200"/>
      <c r="J456" s="176"/>
      <c r="K456" s="181"/>
      <c r="L456" s="181"/>
      <c r="M456" s="197"/>
      <c r="N456" s="197"/>
    </row>
    <row r="458" spans="1:14" s="103" customFormat="1" ht="15">
      <c r="A458" s="199"/>
      <c r="B458" s="219"/>
      <c r="C458" s="219"/>
      <c r="D458" s="219"/>
      <c r="E458" s="219"/>
      <c r="F458" s="219"/>
      <c r="G458" s="450"/>
      <c r="H458" s="234"/>
      <c r="I458" s="200"/>
      <c r="J458" s="176"/>
      <c r="K458" s="181"/>
      <c r="L458" s="181"/>
      <c r="M458" s="197"/>
      <c r="N458" s="197"/>
    </row>
    <row r="459" spans="1:14" s="103" customFormat="1" ht="15">
      <c r="A459" s="199"/>
      <c r="B459" s="219"/>
      <c r="C459" s="219"/>
      <c r="D459" s="219"/>
      <c r="E459" s="219"/>
      <c r="F459" s="219"/>
      <c r="G459" s="450"/>
      <c r="H459" s="234"/>
      <c r="I459" s="200"/>
      <c r="J459" s="176"/>
      <c r="K459" s="181"/>
      <c r="L459" s="181"/>
      <c r="M459" s="197"/>
      <c r="N459" s="197"/>
    </row>
    <row r="460" spans="1:14" s="103" customFormat="1" ht="15">
      <c r="A460" s="199"/>
      <c r="B460" s="219"/>
      <c r="C460" s="219"/>
      <c r="D460" s="219"/>
      <c r="E460" s="219"/>
      <c r="F460" s="219"/>
      <c r="G460" s="450"/>
      <c r="H460" s="234"/>
      <c r="I460" s="200"/>
      <c r="J460" s="176"/>
      <c r="K460" s="181"/>
      <c r="L460" s="181"/>
      <c r="M460" s="197"/>
      <c r="N460" s="197"/>
    </row>
    <row r="461" spans="1:14" s="103" customFormat="1" ht="15">
      <c r="A461" s="199"/>
      <c r="B461" s="219"/>
      <c r="C461" s="219"/>
      <c r="D461" s="219"/>
      <c r="E461" s="219"/>
      <c r="F461" s="219"/>
      <c r="G461" s="450"/>
      <c r="H461" s="234"/>
      <c r="I461" s="200"/>
      <c r="J461" s="176"/>
      <c r="K461" s="181"/>
      <c r="L461" s="181"/>
      <c r="M461" s="197"/>
      <c r="N461" s="197"/>
    </row>
    <row r="462" spans="1:14" s="103" customFormat="1" ht="15">
      <c r="A462" s="199"/>
      <c r="B462" s="219"/>
      <c r="C462" s="219"/>
      <c r="D462" s="219"/>
      <c r="E462" s="219"/>
      <c r="F462" s="219"/>
      <c r="G462" s="450"/>
      <c r="H462" s="234"/>
      <c r="I462" s="200"/>
      <c r="J462" s="176"/>
      <c r="K462" s="181"/>
      <c r="L462" s="181"/>
      <c r="M462" s="197"/>
      <c r="N462" s="197"/>
    </row>
  </sheetData>
  <mergeCells count="111">
    <mergeCell ref="B356:D356"/>
    <mergeCell ref="B362:D362"/>
    <mergeCell ref="B367:D367"/>
    <mergeCell ref="B376:D376"/>
    <mergeCell ref="B349:D349"/>
    <mergeCell ref="B350:D350"/>
    <mergeCell ref="B288:D288"/>
    <mergeCell ref="B292:D292"/>
    <mergeCell ref="B296:D296"/>
    <mergeCell ref="B328:D328"/>
    <mergeCell ref="B338:D338"/>
    <mergeCell ref="B343:D343"/>
    <mergeCell ref="B278:D278"/>
    <mergeCell ref="B311:D311"/>
    <mergeCell ref="B333:D333"/>
    <mergeCell ref="B326:C326"/>
    <mergeCell ref="B154:D154"/>
    <mergeCell ref="B240:D240"/>
    <mergeCell ref="B235:D235"/>
    <mergeCell ref="B259:G259"/>
    <mergeCell ref="B265:D265"/>
    <mergeCell ref="B270:D270"/>
    <mergeCell ref="B274:D274"/>
    <mergeCell ref="B279:D279"/>
    <mergeCell ref="B283:D283"/>
    <mergeCell ref="B175:D175"/>
    <mergeCell ref="B179:D179"/>
    <mergeCell ref="B183:D183"/>
    <mergeCell ref="B192:D192"/>
    <mergeCell ref="B187:D187"/>
    <mergeCell ref="B196:D196"/>
    <mergeCell ref="B200:D200"/>
    <mergeCell ref="B204:D204"/>
    <mergeCell ref="B205:D205"/>
    <mergeCell ref="B163:D163"/>
    <mergeCell ref="B164:D164"/>
    <mergeCell ref="B165:D165"/>
    <mergeCell ref="B166:D166"/>
    <mergeCell ref="B167:D167"/>
    <mergeCell ref="B171:D171"/>
    <mergeCell ref="B170:D170"/>
    <mergeCell ref="B169:D169"/>
    <mergeCell ref="B168:D168"/>
    <mergeCell ref="B144:D144"/>
    <mergeCell ref="B138:D138"/>
    <mergeCell ref="B139:D139"/>
    <mergeCell ref="B140:D140"/>
    <mergeCell ref="B134:D134"/>
    <mergeCell ref="B132:D132"/>
    <mergeCell ref="B131:D131"/>
    <mergeCell ref="B126:D126"/>
    <mergeCell ref="B127:D127"/>
    <mergeCell ref="H1:H2"/>
    <mergeCell ref="B124:D124"/>
    <mergeCell ref="B125:D125"/>
    <mergeCell ref="B129:D129"/>
    <mergeCell ref="B133:D133"/>
    <mergeCell ref="G1:G2"/>
    <mergeCell ref="B42:D42"/>
    <mergeCell ref="B32:D32"/>
    <mergeCell ref="B24:D24"/>
    <mergeCell ref="B4:D4"/>
    <mergeCell ref="B85:D85"/>
    <mergeCell ref="B137:D137"/>
    <mergeCell ref="B141:D141"/>
    <mergeCell ref="B117:D117"/>
    <mergeCell ref="B118:D118"/>
    <mergeCell ref="B119:D119"/>
    <mergeCell ref="B120:D120"/>
    <mergeCell ref="B128:D128"/>
    <mergeCell ref="B130:D130"/>
    <mergeCell ref="B325:D325"/>
    <mergeCell ref="B312:D312"/>
    <mergeCell ref="B254:D254"/>
    <mergeCell ref="B249:D249"/>
    <mergeCell ref="B248:D248"/>
    <mergeCell ref="B151:D151"/>
    <mergeCell ref="B152:D152"/>
    <mergeCell ref="B146:D146"/>
    <mergeCell ref="B147:D147"/>
    <mergeCell ref="B148:D148"/>
    <mergeCell ref="B142:D142"/>
    <mergeCell ref="B143:D143"/>
    <mergeCell ref="B260:C260"/>
    <mergeCell ref="B297:D297"/>
    <mergeCell ref="B136:D136"/>
    <mergeCell ref="B135:D135"/>
    <mergeCell ref="A1:A2"/>
    <mergeCell ref="B1:B2"/>
    <mergeCell ref="B225:D225"/>
    <mergeCell ref="B226:D226"/>
    <mergeCell ref="B230:D230"/>
    <mergeCell ref="B218:D218"/>
    <mergeCell ref="B211:D211"/>
    <mergeCell ref="B159:D159"/>
    <mergeCell ref="B153:D153"/>
    <mergeCell ref="B77:D77"/>
    <mergeCell ref="B155:D155"/>
    <mergeCell ref="B156:D156"/>
    <mergeCell ref="B157:D157"/>
    <mergeCell ref="B158:D158"/>
    <mergeCell ref="B206:D206"/>
    <mergeCell ref="B207:D207"/>
    <mergeCell ref="B208:D208"/>
    <mergeCell ref="B209:D209"/>
    <mergeCell ref="B145:D145"/>
    <mergeCell ref="B149:D149"/>
    <mergeCell ref="B150:D150"/>
    <mergeCell ref="B70:D70"/>
    <mergeCell ref="B62:D62"/>
    <mergeCell ref="B52:D52"/>
  </mergeCells>
  <phoneticPr fontId="3" type="noConversion"/>
  <pageMargins left="0.78740157480314998" right="0.27559055118110198" top="0.98425196850393704" bottom="0.59055118110236204" header="0.59055118110236204" footer="0.27559055118110198"/>
  <pageSetup paperSize="9" scale="43" fitToHeight="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3B740-B308-384F-B2F7-C88A68108F6F}">
  <sheetPr>
    <pageSetUpPr fitToPage="1"/>
  </sheetPr>
  <dimension ref="A1:XEP496"/>
  <sheetViews>
    <sheetView view="pageBreakPreview" zoomScale="150" zoomScaleNormal="100" zoomScaleSheetLayoutView="150" workbookViewId="0">
      <selection activeCell="E14" sqref="E14"/>
    </sheetView>
  </sheetViews>
  <sheetFormatPr defaultColWidth="10.875" defaultRowHeight="15.75"/>
  <cols>
    <col min="1" max="1" width="13.125" style="278" customWidth="1"/>
    <col min="2" max="2" width="97.125" style="277" customWidth="1"/>
    <col min="3" max="3" width="18.875" style="277" customWidth="1"/>
    <col min="4" max="4" width="13.125" style="277" customWidth="1"/>
    <col min="5" max="6" width="13.125" style="296" customWidth="1"/>
    <col min="7" max="16384" width="10.875" style="4"/>
  </cols>
  <sheetData>
    <row r="1" spans="1:6" ht="17.100000000000001" customHeight="1">
      <c r="A1" s="273">
        <v>3</v>
      </c>
      <c r="B1" s="279" t="s">
        <v>723</v>
      </c>
      <c r="C1" s="279"/>
      <c r="D1" s="581" t="s">
        <v>609</v>
      </c>
      <c r="E1" s="581" t="s">
        <v>742</v>
      </c>
      <c r="F1" s="287" t="s">
        <v>287</v>
      </c>
    </row>
    <row r="2" spans="1:6" ht="35.1" customHeight="1">
      <c r="A2" s="266" t="s">
        <v>542</v>
      </c>
      <c r="B2" s="280" t="s">
        <v>297</v>
      </c>
      <c r="C2" s="280"/>
      <c r="D2" s="581"/>
      <c r="E2" s="581"/>
      <c r="F2" s="307">
        <f>SUM(E3:E1149)</f>
        <v>0</v>
      </c>
    </row>
    <row r="3" spans="1:6">
      <c r="A3" s="282">
        <v>37622</v>
      </c>
      <c r="B3" s="578" t="s">
        <v>686</v>
      </c>
      <c r="C3" s="578"/>
      <c r="D3" s="284">
        <v>50</v>
      </c>
      <c r="E3" s="288">
        <f>SUM(D5:D7)</f>
        <v>0</v>
      </c>
      <c r="F3" s="289"/>
    </row>
    <row r="4" spans="1:6">
      <c r="A4" s="225"/>
      <c r="B4" s="297" t="s">
        <v>740</v>
      </c>
      <c r="C4" s="302" t="s">
        <v>743</v>
      </c>
      <c r="D4" s="299" t="s">
        <v>672</v>
      </c>
      <c r="E4" s="300"/>
      <c r="F4" s="289"/>
    </row>
    <row r="5" spans="1:6" s="105" customFormat="1" ht="15">
      <c r="A5" s="225"/>
      <c r="B5" s="285"/>
      <c r="C5" s="285"/>
      <c r="D5" s="270"/>
      <c r="E5" s="289"/>
      <c r="F5" s="289"/>
    </row>
    <row r="6" spans="1:6" s="105" customFormat="1" ht="15">
      <c r="A6" s="225"/>
      <c r="B6" s="281"/>
      <c r="C6" s="281"/>
      <c r="D6" s="270"/>
      <c r="E6" s="289"/>
      <c r="F6" s="289"/>
    </row>
    <row r="7" spans="1:6" s="105" customFormat="1" ht="15">
      <c r="A7" s="225"/>
      <c r="B7" s="281"/>
      <c r="C7" s="281"/>
      <c r="D7" s="270"/>
      <c r="E7" s="289"/>
      <c r="F7" s="289"/>
    </row>
    <row r="8" spans="1:6" s="104" customFormat="1" ht="18" customHeight="1">
      <c r="A8" s="282">
        <v>37623</v>
      </c>
      <c r="B8" s="578" t="s">
        <v>298</v>
      </c>
      <c r="C8" s="578"/>
      <c r="D8" s="284">
        <v>15</v>
      </c>
      <c r="E8" s="288">
        <f>SUM(D10:D12)</f>
        <v>0</v>
      </c>
      <c r="F8" s="289"/>
    </row>
    <row r="9" spans="1:6" s="104" customFormat="1" ht="18" customHeight="1">
      <c r="A9" s="225"/>
      <c r="B9" s="580" t="s">
        <v>740</v>
      </c>
      <c r="C9" s="580"/>
      <c r="D9" s="270" t="s">
        <v>672</v>
      </c>
      <c r="E9" s="289"/>
      <c r="F9" s="289"/>
    </row>
    <row r="10" spans="1:6" s="104" customFormat="1">
      <c r="A10" s="225"/>
      <c r="B10" s="281"/>
      <c r="C10" s="281"/>
      <c r="D10" s="270"/>
      <c r="E10" s="289"/>
      <c r="F10" s="289"/>
    </row>
    <row r="11" spans="1:6">
      <c r="A11" s="225"/>
      <c r="B11" s="281"/>
      <c r="C11" s="281"/>
      <c r="D11" s="270"/>
      <c r="E11" s="289"/>
      <c r="F11" s="289"/>
    </row>
    <row r="12" spans="1:6">
      <c r="A12" s="225"/>
      <c r="B12" s="281"/>
      <c r="C12" s="281"/>
      <c r="D12" s="268"/>
      <c r="E12" s="289"/>
      <c r="F12" s="289"/>
    </row>
    <row r="13" spans="1:6" ht="18" customHeight="1">
      <c r="A13" s="282">
        <v>37624</v>
      </c>
      <c r="B13" s="578" t="s">
        <v>687</v>
      </c>
      <c r="C13" s="578"/>
      <c r="D13" s="284">
        <v>45</v>
      </c>
      <c r="E13" s="288">
        <f>SUM(D15:D16)</f>
        <v>0</v>
      </c>
      <c r="F13" s="289"/>
    </row>
    <row r="14" spans="1:6" s="104" customFormat="1">
      <c r="A14" s="225"/>
      <c r="B14" s="281" t="s">
        <v>740</v>
      </c>
      <c r="C14" s="281"/>
      <c r="D14" s="270" t="s">
        <v>672</v>
      </c>
      <c r="E14" s="289"/>
      <c r="F14" s="289"/>
    </row>
    <row r="15" spans="1:6" s="104" customFormat="1">
      <c r="A15" s="225"/>
      <c r="B15" s="281"/>
      <c r="C15" s="281"/>
      <c r="D15" s="270"/>
      <c r="E15" s="289"/>
      <c r="F15" s="289"/>
    </row>
    <row r="16" spans="1:6" s="104" customFormat="1">
      <c r="A16" s="225"/>
      <c r="B16" s="281"/>
      <c r="C16" s="281"/>
      <c r="D16" s="270"/>
      <c r="E16" s="289"/>
      <c r="F16" s="289"/>
    </row>
    <row r="17" spans="1:6" ht="18" customHeight="1">
      <c r="A17" s="282">
        <v>37625</v>
      </c>
      <c r="B17" s="578" t="s">
        <v>741</v>
      </c>
      <c r="C17" s="578"/>
      <c r="D17" s="284">
        <v>40</v>
      </c>
      <c r="E17" s="288">
        <f>SUM(D19:D21)</f>
        <v>0</v>
      </c>
      <c r="F17" s="289"/>
    </row>
    <row r="18" spans="1:6">
      <c r="A18" s="225"/>
      <c r="B18" s="297" t="s">
        <v>744</v>
      </c>
      <c r="C18" s="302" t="s">
        <v>743</v>
      </c>
      <c r="D18" s="299" t="s">
        <v>672</v>
      </c>
      <c r="E18" s="300"/>
      <c r="F18" s="289"/>
    </row>
    <row r="19" spans="1:6">
      <c r="A19" s="225"/>
      <c r="B19" s="281"/>
      <c r="C19" s="285"/>
      <c r="D19" s="270"/>
      <c r="E19" s="289"/>
      <c r="F19" s="289"/>
    </row>
    <row r="20" spans="1:6">
      <c r="A20" s="225"/>
      <c r="B20" s="281"/>
      <c r="C20" s="281"/>
      <c r="D20" s="270"/>
      <c r="E20" s="289"/>
      <c r="F20" s="289"/>
    </row>
    <row r="21" spans="1:6">
      <c r="A21" s="225"/>
      <c r="B21" s="281"/>
      <c r="C21" s="281"/>
      <c r="D21" s="270"/>
      <c r="E21" s="289"/>
      <c r="F21" s="289"/>
    </row>
    <row r="22" spans="1:6" ht="18" customHeight="1">
      <c r="A22" s="282">
        <v>37626</v>
      </c>
      <c r="B22" s="578" t="s">
        <v>299</v>
      </c>
      <c r="C22" s="578"/>
      <c r="D22" s="284">
        <v>10</v>
      </c>
      <c r="E22" s="288">
        <f>SUM(D24:D25)</f>
        <v>0</v>
      </c>
      <c r="F22" s="289"/>
    </row>
    <row r="23" spans="1:6">
      <c r="A23" s="225"/>
      <c r="B23" s="297" t="s">
        <v>744</v>
      </c>
      <c r="C23" s="298"/>
      <c r="D23" s="299" t="s">
        <v>672</v>
      </c>
      <c r="E23" s="289"/>
      <c r="F23" s="289"/>
    </row>
    <row r="24" spans="1:6">
      <c r="A24" s="225"/>
      <c r="B24" s="281"/>
      <c r="C24" s="285"/>
      <c r="D24" s="270"/>
      <c r="E24" s="289"/>
      <c r="F24" s="289"/>
    </row>
    <row r="25" spans="1:6">
      <c r="A25" s="225"/>
      <c r="B25" s="281"/>
      <c r="C25" s="281"/>
      <c r="D25" s="270"/>
      <c r="E25" s="289"/>
      <c r="F25" s="289"/>
    </row>
    <row r="26" spans="1:6" ht="18" customHeight="1">
      <c r="A26" s="282">
        <v>37627</v>
      </c>
      <c r="B26" s="578" t="s">
        <v>688</v>
      </c>
      <c r="C26" s="578"/>
      <c r="D26" s="284">
        <v>40</v>
      </c>
      <c r="E26" s="288">
        <f>SUM(D28:D29)</f>
        <v>0</v>
      </c>
      <c r="F26" s="289"/>
    </row>
    <row r="27" spans="1:6">
      <c r="A27" s="225"/>
      <c r="B27" s="297" t="s">
        <v>744</v>
      </c>
      <c r="C27" s="302" t="s">
        <v>743</v>
      </c>
      <c r="D27" s="299" t="s">
        <v>672</v>
      </c>
      <c r="E27" s="289"/>
      <c r="F27" s="289"/>
    </row>
    <row r="28" spans="1:6">
      <c r="A28" s="225"/>
      <c r="B28" s="281"/>
      <c r="C28" s="285"/>
      <c r="D28" s="270"/>
      <c r="E28" s="289"/>
      <c r="F28" s="289"/>
    </row>
    <row r="29" spans="1:6">
      <c r="A29" s="225"/>
      <c r="B29" s="281"/>
      <c r="C29" s="281"/>
      <c r="D29" s="270"/>
      <c r="E29" s="289"/>
      <c r="F29" s="289"/>
    </row>
    <row r="30" spans="1:6" ht="36" customHeight="1">
      <c r="A30" s="282">
        <v>37628</v>
      </c>
      <c r="B30" s="578" t="s">
        <v>745</v>
      </c>
      <c r="C30" s="578"/>
      <c r="D30" s="284">
        <v>40</v>
      </c>
      <c r="E30" s="301">
        <f>SUM(D32:D33)</f>
        <v>0</v>
      </c>
      <c r="F30" s="290"/>
    </row>
    <row r="31" spans="1:6">
      <c r="A31" s="225"/>
      <c r="B31" s="297" t="s">
        <v>744</v>
      </c>
      <c r="C31" s="302" t="s">
        <v>743</v>
      </c>
      <c r="D31" s="299" t="s">
        <v>672</v>
      </c>
      <c r="E31" s="290"/>
      <c r="F31" s="290"/>
    </row>
    <row r="32" spans="1:6">
      <c r="A32" s="225"/>
      <c r="B32" s="281"/>
      <c r="C32" s="285"/>
      <c r="D32" s="270"/>
      <c r="E32" s="290"/>
      <c r="F32" s="290"/>
    </row>
    <row r="33" spans="1:6">
      <c r="A33" s="225"/>
      <c r="B33" s="281"/>
      <c r="C33" s="281"/>
      <c r="D33" s="270"/>
      <c r="E33" s="290"/>
      <c r="F33" s="290"/>
    </row>
    <row r="34" spans="1:6" ht="18" customHeight="1">
      <c r="A34" s="303">
        <v>37629</v>
      </c>
      <c r="B34" s="579" t="s">
        <v>300</v>
      </c>
      <c r="C34" s="579"/>
      <c r="D34" s="304">
        <v>10</v>
      </c>
      <c r="E34" s="305">
        <f>SUM(D36:D37)</f>
        <v>0</v>
      </c>
      <c r="F34" s="289"/>
    </row>
    <row r="35" spans="1:6" ht="18" customHeight="1">
      <c r="A35" s="225"/>
      <c r="B35" s="297" t="s">
        <v>744</v>
      </c>
      <c r="C35" s="298"/>
      <c r="D35" s="299" t="s">
        <v>672</v>
      </c>
      <c r="E35" s="289"/>
      <c r="F35" s="289"/>
    </row>
    <row r="36" spans="1:6" ht="18" customHeight="1">
      <c r="A36" s="225"/>
      <c r="B36" s="281"/>
      <c r="C36" s="285"/>
      <c r="D36" s="270"/>
      <c r="E36" s="289"/>
      <c r="F36" s="289"/>
    </row>
    <row r="37" spans="1:6" ht="18" customHeight="1">
      <c r="A37" s="225"/>
      <c r="B37" s="281"/>
      <c r="C37" s="281"/>
      <c r="D37" s="270"/>
      <c r="E37" s="289"/>
      <c r="F37" s="289"/>
    </row>
    <row r="38" spans="1:6" ht="36" customHeight="1">
      <c r="A38" s="282">
        <v>37630</v>
      </c>
      <c r="B38" s="578" t="s">
        <v>689</v>
      </c>
      <c r="C38" s="578"/>
      <c r="D38" s="284">
        <v>10</v>
      </c>
      <c r="E38" s="288">
        <f>SUM(D40:D41)</f>
        <v>0</v>
      </c>
      <c r="F38" s="289"/>
    </row>
    <row r="39" spans="1:6">
      <c r="A39" s="225"/>
      <c r="B39" s="297" t="s">
        <v>744</v>
      </c>
      <c r="C39" s="298"/>
      <c r="D39" s="299" t="s">
        <v>672</v>
      </c>
      <c r="E39" s="289"/>
      <c r="F39" s="289"/>
    </row>
    <row r="40" spans="1:6">
      <c r="A40" s="225"/>
      <c r="B40" s="281"/>
      <c r="C40" s="285"/>
      <c r="D40" s="270"/>
      <c r="E40" s="289"/>
      <c r="F40" s="289"/>
    </row>
    <row r="41" spans="1:6">
      <c r="A41" s="225"/>
      <c r="B41" s="281"/>
      <c r="C41" s="281"/>
      <c r="D41" s="270"/>
      <c r="E41" s="289"/>
      <c r="F41" s="289"/>
    </row>
    <row r="42" spans="1:6" ht="36" customHeight="1">
      <c r="A42" s="282">
        <v>37631</v>
      </c>
      <c r="B42" s="578" t="s">
        <v>690</v>
      </c>
      <c r="C42" s="578"/>
      <c r="D42" s="284">
        <v>10</v>
      </c>
      <c r="E42" s="288">
        <f>SUM(D44:D45)</f>
        <v>0</v>
      </c>
      <c r="F42" s="289"/>
    </row>
    <row r="43" spans="1:6">
      <c r="A43" s="225"/>
      <c r="B43" s="297" t="s">
        <v>744</v>
      </c>
      <c r="C43" s="302" t="s">
        <v>743</v>
      </c>
      <c r="D43" s="299" t="s">
        <v>672</v>
      </c>
      <c r="E43" s="289"/>
      <c r="F43" s="289"/>
    </row>
    <row r="44" spans="1:6">
      <c r="A44" s="225"/>
      <c r="B44" s="281"/>
      <c r="C44" s="285"/>
      <c r="D44" s="270">
        <v>0</v>
      </c>
      <c r="E44" s="289"/>
      <c r="F44" s="289"/>
    </row>
    <row r="45" spans="1:6">
      <c r="A45" s="225"/>
      <c r="B45" s="281"/>
      <c r="C45" s="281"/>
      <c r="D45" s="270">
        <v>0</v>
      </c>
      <c r="E45" s="289"/>
      <c r="F45" s="289"/>
    </row>
    <row r="46" spans="1:6">
      <c r="A46" s="266" t="s">
        <v>507</v>
      </c>
      <c r="B46" s="280" t="s">
        <v>301</v>
      </c>
      <c r="C46" s="280"/>
      <c r="D46" s="275"/>
      <c r="E46" s="286"/>
      <c r="F46" s="286"/>
    </row>
    <row r="47" spans="1:6" ht="18" customHeight="1">
      <c r="A47" s="282">
        <v>37653</v>
      </c>
      <c r="B47" s="578" t="s">
        <v>691</v>
      </c>
      <c r="C47" s="578"/>
      <c r="D47" s="284">
        <v>30</v>
      </c>
      <c r="E47" s="288">
        <f>SUM(D49:D50)</f>
        <v>0</v>
      </c>
      <c r="F47" s="289"/>
    </row>
    <row r="48" spans="1:6">
      <c r="A48" s="225"/>
      <c r="B48" s="297" t="s">
        <v>744</v>
      </c>
      <c r="C48" s="302" t="s">
        <v>743</v>
      </c>
      <c r="D48" s="299" t="s">
        <v>672</v>
      </c>
      <c r="E48" s="289"/>
      <c r="F48" s="289"/>
    </row>
    <row r="49" spans="1:6">
      <c r="A49" s="225"/>
      <c r="B49" s="281"/>
      <c r="C49" s="285"/>
      <c r="D49" s="270">
        <v>0</v>
      </c>
      <c r="E49" s="289"/>
      <c r="F49" s="289"/>
    </row>
    <row r="50" spans="1:6">
      <c r="A50" s="225"/>
      <c r="B50" s="281"/>
      <c r="C50" s="281"/>
      <c r="D50" s="270">
        <v>0</v>
      </c>
      <c r="E50" s="289"/>
      <c r="F50" s="289"/>
    </row>
    <row r="51" spans="1:6" ht="18" customHeight="1">
      <c r="A51" s="306">
        <v>37654</v>
      </c>
      <c r="B51" s="578" t="s">
        <v>298</v>
      </c>
      <c r="C51" s="578"/>
      <c r="D51" s="288">
        <v>12</v>
      </c>
      <c r="E51" s="288">
        <f>SUM(D53:D54)</f>
        <v>0</v>
      </c>
      <c r="F51" s="289"/>
    </row>
    <row r="52" spans="1:6">
      <c r="A52" s="225"/>
      <c r="B52" s="297" t="s">
        <v>744</v>
      </c>
      <c r="C52" s="302"/>
      <c r="D52" s="299" t="s">
        <v>672</v>
      </c>
      <c r="E52" s="289"/>
      <c r="F52" s="289"/>
    </row>
    <row r="53" spans="1:6">
      <c r="A53" s="225"/>
      <c r="B53" s="281"/>
      <c r="C53" s="281"/>
      <c r="D53" s="270"/>
      <c r="E53" s="289"/>
      <c r="F53" s="289"/>
    </row>
    <row r="54" spans="1:6">
      <c r="A54" s="225"/>
      <c r="B54" s="281"/>
      <c r="C54" s="281"/>
      <c r="D54" s="270"/>
      <c r="E54" s="289"/>
      <c r="F54" s="289"/>
    </row>
    <row r="55" spans="1:6" ht="18" customHeight="1">
      <c r="A55" s="282">
        <v>37655</v>
      </c>
      <c r="B55" s="578" t="s">
        <v>687</v>
      </c>
      <c r="C55" s="578"/>
      <c r="D55" s="284">
        <v>25</v>
      </c>
      <c r="E55" s="288">
        <f>SUM(D57:D58)</f>
        <v>0</v>
      </c>
      <c r="F55" s="289"/>
    </row>
    <row r="56" spans="1:6">
      <c r="A56" s="225"/>
      <c r="B56" s="297" t="s">
        <v>744</v>
      </c>
      <c r="C56" s="302"/>
      <c r="D56" s="299" t="s">
        <v>672</v>
      </c>
      <c r="E56" s="289"/>
      <c r="F56" s="289"/>
    </row>
    <row r="57" spans="1:6">
      <c r="A57" s="225"/>
      <c r="B57" s="281"/>
      <c r="C57" s="281"/>
      <c r="D57" s="270"/>
      <c r="E57" s="289"/>
      <c r="F57" s="289"/>
    </row>
    <row r="58" spans="1:6">
      <c r="A58" s="225"/>
      <c r="B58" s="281"/>
      <c r="C58" s="281"/>
      <c r="D58" s="270"/>
      <c r="E58" s="289"/>
      <c r="F58" s="289"/>
    </row>
    <row r="59" spans="1:6">
      <c r="A59" s="282">
        <v>37656</v>
      </c>
      <c r="B59" s="578" t="s">
        <v>746</v>
      </c>
      <c r="C59" s="578"/>
      <c r="D59" s="284">
        <v>20</v>
      </c>
      <c r="E59" s="288">
        <f>SUM(D61:D62)</f>
        <v>0</v>
      </c>
      <c r="F59" s="289"/>
    </row>
    <row r="60" spans="1:6">
      <c r="A60" s="225"/>
      <c r="B60" s="297" t="s">
        <v>744</v>
      </c>
      <c r="C60" s="302" t="s">
        <v>743</v>
      </c>
      <c r="D60" s="299" t="s">
        <v>672</v>
      </c>
      <c r="E60" s="289"/>
      <c r="F60" s="289"/>
    </row>
    <row r="61" spans="1:6">
      <c r="A61" s="225"/>
      <c r="B61" s="281"/>
      <c r="C61" s="285"/>
      <c r="D61" s="270">
        <v>0</v>
      </c>
      <c r="E61" s="289"/>
      <c r="F61" s="289"/>
    </row>
    <row r="62" spans="1:6">
      <c r="A62" s="225"/>
      <c r="B62" s="281"/>
      <c r="C62" s="281"/>
      <c r="D62" s="270">
        <v>0</v>
      </c>
      <c r="E62" s="289"/>
      <c r="F62" s="289"/>
    </row>
    <row r="63" spans="1:6" ht="18" customHeight="1">
      <c r="A63" s="282">
        <v>37657</v>
      </c>
      <c r="B63" s="578" t="s">
        <v>299</v>
      </c>
      <c r="C63" s="578"/>
      <c r="D63" s="284">
        <v>8</v>
      </c>
      <c r="E63" s="288">
        <f>SUM(D65:D66)</f>
        <v>0</v>
      </c>
      <c r="F63" s="289"/>
    </row>
    <row r="64" spans="1:6" ht="18" customHeight="1">
      <c r="A64" s="225"/>
      <c r="B64" s="297" t="s">
        <v>744</v>
      </c>
      <c r="C64" s="302"/>
      <c r="D64" s="299" t="s">
        <v>672</v>
      </c>
      <c r="E64" s="289"/>
      <c r="F64" s="289"/>
    </row>
    <row r="65" spans="1:6" ht="18" customHeight="1">
      <c r="A65" s="225"/>
      <c r="B65" s="281"/>
      <c r="C65" s="281"/>
      <c r="D65" s="270"/>
      <c r="E65" s="289"/>
      <c r="F65" s="289"/>
    </row>
    <row r="66" spans="1:6" ht="18" customHeight="1">
      <c r="A66" s="225"/>
      <c r="B66" s="281"/>
      <c r="C66" s="281"/>
      <c r="D66" s="270"/>
      <c r="E66" s="289"/>
      <c r="F66" s="289"/>
    </row>
    <row r="67" spans="1:6" ht="18" customHeight="1">
      <c r="A67" s="282">
        <v>37658</v>
      </c>
      <c r="B67" s="578" t="s">
        <v>692</v>
      </c>
      <c r="C67" s="578"/>
      <c r="D67" s="284">
        <v>20</v>
      </c>
      <c r="E67" s="288">
        <f>SUM(D69:D70)</f>
        <v>0</v>
      </c>
      <c r="F67" s="289"/>
    </row>
    <row r="68" spans="1:6">
      <c r="A68" s="225"/>
      <c r="B68" s="297" t="s">
        <v>744</v>
      </c>
      <c r="C68" s="302"/>
      <c r="D68" s="299" t="s">
        <v>672</v>
      </c>
      <c r="E68" s="289"/>
      <c r="F68" s="289"/>
    </row>
    <row r="69" spans="1:6">
      <c r="A69" s="225"/>
      <c r="B69" s="281"/>
      <c r="C69" s="281"/>
      <c r="D69" s="270"/>
      <c r="E69" s="289"/>
      <c r="F69" s="289"/>
    </row>
    <row r="70" spans="1:6">
      <c r="A70" s="225"/>
      <c r="B70" s="281"/>
      <c r="C70" s="281"/>
      <c r="D70" s="270"/>
      <c r="E70" s="289"/>
      <c r="F70" s="289"/>
    </row>
    <row r="71" spans="1:6" ht="33" customHeight="1">
      <c r="A71" s="282">
        <v>37659</v>
      </c>
      <c r="B71" s="578" t="s">
        <v>1007</v>
      </c>
      <c r="C71" s="579"/>
      <c r="D71" s="284">
        <v>20</v>
      </c>
      <c r="E71" s="301">
        <f>SUM(D73:D74)</f>
        <v>0</v>
      </c>
      <c r="F71" s="290"/>
    </row>
    <row r="72" spans="1:6">
      <c r="A72" s="225"/>
      <c r="B72" s="297" t="s">
        <v>744</v>
      </c>
      <c r="C72" s="302" t="s">
        <v>743</v>
      </c>
      <c r="D72" s="299" t="s">
        <v>672</v>
      </c>
      <c r="E72" s="290"/>
      <c r="F72" s="290"/>
    </row>
    <row r="73" spans="1:6">
      <c r="A73" s="225"/>
      <c r="B73" s="281"/>
      <c r="C73" s="285"/>
      <c r="D73" s="270">
        <v>0</v>
      </c>
      <c r="E73" s="290"/>
      <c r="F73" s="290"/>
    </row>
    <row r="74" spans="1:6">
      <c r="A74" s="225"/>
      <c r="B74" s="281"/>
      <c r="C74" s="281"/>
      <c r="D74" s="270">
        <v>0</v>
      </c>
      <c r="E74" s="290"/>
      <c r="F74" s="290"/>
    </row>
    <row r="75" spans="1:6" ht="18" customHeight="1">
      <c r="A75" s="282">
        <v>37660</v>
      </c>
      <c r="B75" s="578" t="s">
        <v>300</v>
      </c>
      <c r="C75" s="578"/>
      <c r="D75" s="284">
        <v>8</v>
      </c>
      <c r="E75" s="288">
        <f>SUM(D77:D78)</f>
        <v>0</v>
      </c>
      <c r="F75" s="289"/>
    </row>
    <row r="76" spans="1:6">
      <c r="A76" s="225"/>
      <c r="B76" s="297" t="s">
        <v>744</v>
      </c>
      <c r="C76" s="302"/>
      <c r="D76" s="299" t="s">
        <v>672</v>
      </c>
      <c r="E76" s="289"/>
      <c r="F76" s="289"/>
    </row>
    <row r="77" spans="1:6">
      <c r="A77" s="225"/>
      <c r="B77" s="281"/>
      <c r="C77" s="281"/>
      <c r="D77" s="270"/>
      <c r="E77" s="289"/>
      <c r="F77" s="289"/>
    </row>
    <row r="78" spans="1:6">
      <c r="A78" s="225"/>
      <c r="B78" s="281"/>
      <c r="C78" s="281"/>
      <c r="D78" s="270"/>
      <c r="E78" s="289"/>
      <c r="F78" s="289"/>
    </row>
    <row r="79" spans="1:6" ht="36" customHeight="1">
      <c r="A79" s="282">
        <v>37661</v>
      </c>
      <c r="B79" s="578" t="s">
        <v>689</v>
      </c>
      <c r="C79" s="578"/>
      <c r="D79" s="284">
        <v>8</v>
      </c>
      <c r="E79" s="288">
        <f>SUM(D81:D82)</f>
        <v>0</v>
      </c>
      <c r="F79" s="289"/>
    </row>
    <row r="80" spans="1:6">
      <c r="A80" s="225"/>
      <c r="B80" s="297" t="s">
        <v>744</v>
      </c>
      <c r="C80" s="302"/>
      <c r="D80" s="299" t="s">
        <v>672</v>
      </c>
      <c r="E80" s="289"/>
      <c r="F80" s="289"/>
    </row>
    <row r="81" spans="1:6">
      <c r="A81" s="225"/>
      <c r="B81" s="281"/>
      <c r="C81" s="281"/>
      <c r="D81" s="270"/>
      <c r="E81" s="289"/>
      <c r="F81" s="289"/>
    </row>
    <row r="82" spans="1:6">
      <c r="A82" s="225"/>
      <c r="B82" s="281"/>
      <c r="C82" s="281"/>
      <c r="D82" s="270"/>
      <c r="E82" s="289"/>
      <c r="F82" s="289"/>
    </row>
    <row r="83" spans="1:6">
      <c r="A83" s="282">
        <v>37662</v>
      </c>
      <c r="B83" s="578" t="s">
        <v>693</v>
      </c>
      <c r="C83" s="578"/>
      <c r="D83" s="284">
        <v>5</v>
      </c>
      <c r="E83" s="288">
        <f>SUM(D85:D86)</f>
        <v>0</v>
      </c>
      <c r="F83" s="289"/>
    </row>
    <row r="84" spans="1:6">
      <c r="A84" s="225"/>
      <c r="B84" s="297" t="s">
        <v>744</v>
      </c>
      <c r="C84" s="302" t="s">
        <v>743</v>
      </c>
      <c r="D84" s="299" t="s">
        <v>672</v>
      </c>
      <c r="E84" s="289"/>
      <c r="F84" s="289"/>
    </row>
    <row r="85" spans="1:6">
      <c r="A85" s="225"/>
      <c r="B85" s="281"/>
      <c r="C85" s="285"/>
      <c r="D85" s="270">
        <v>0</v>
      </c>
      <c r="E85" s="289"/>
      <c r="F85" s="289"/>
    </row>
    <row r="86" spans="1:6">
      <c r="A86" s="225"/>
      <c r="B86" s="281"/>
      <c r="C86" s="281"/>
      <c r="D86" s="270">
        <v>0</v>
      </c>
      <c r="E86" s="289"/>
      <c r="F86" s="289"/>
    </row>
    <row r="87" spans="1:6">
      <c r="A87" s="266" t="s">
        <v>506</v>
      </c>
      <c r="B87" s="280" t="s">
        <v>302</v>
      </c>
      <c r="C87" s="280"/>
      <c r="D87" s="275"/>
      <c r="E87" s="286"/>
      <c r="F87" s="286"/>
    </row>
    <row r="88" spans="1:6" ht="72" customHeight="1">
      <c r="A88" s="282">
        <v>37681</v>
      </c>
      <c r="B88" s="578" t="s">
        <v>747</v>
      </c>
      <c r="C88" s="578"/>
      <c r="D88" s="284">
        <v>20</v>
      </c>
      <c r="E88" s="301">
        <f>SUM(D90:D92)</f>
        <v>0</v>
      </c>
      <c r="F88" s="290"/>
    </row>
    <row r="89" spans="1:6">
      <c r="A89" s="225"/>
      <c r="B89" s="297" t="s">
        <v>748</v>
      </c>
      <c r="C89" s="302"/>
      <c r="D89" s="299" t="s">
        <v>672</v>
      </c>
      <c r="E89" s="290"/>
      <c r="F89" s="290"/>
    </row>
    <row r="90" spans="1:6">
      <c r="A90" s="225"/>
      <c r="B90" s="276"/>
      <c r="C90" s="276"/>
      <c r="D90" s="270"/>
      <c r="E90" s="290"/>
      <c r="F90" s="290"/>
    </row>
    <row r="91" spans="1:6">
      <c r="A91" s="225"/>
      <c r="B91" s="276"/>
      <c r="C91" s="276"/>
      <c r="D91" s="270"/>
      <c r="E91" s="290"/>
      <c r="F91" s="290"/>
    </row>
    <row r="92" spans="1:6">
      <c r="A92" s="225"/>
      <c r="B92" s="276"/>
      <c r="C92" s="276"/>
      <c r="D92" s="270"/>
      <c r="E92" s="290"/>
      <c r="F92" s="290"/>
    </row>
    <row r="93" spans="1:6" ht="36" customHeight="1">
      <c r="A93" s="282">
        <v>37682</v>
      </c>
      <c r="B93" s="578" t="s">
        <v>303</v>
      </c>
      <c r="C93" s="578"/>
      <c r="D93" s="284">
        <v>8</v>
      </c>
      <c r="E93" s="288">
        <f>SUM(D95:D97)</f>
        <v>0</v>
      </c>
      <c r="F93" s="289"/>
    </row>
    <row r="94" spans="1:6">
      <c r="A94" s="225"/>
      <c r="B94" s="297" t="s">
        <v>748</v>
      </c>
      <c r="C94" s="302"/>
      <c r="D94" s="299" t="s">
        <v>672</v>
      </c>
      <c r="E94" s="290"/>
      <c r="F94" s="289"/>
    </row>
    <row r="95" spans="1:6">
      <c r="A95" s="225"/>
      <c r="B95" s="276"/>
      <c r="C95" s="276"/>
      <c r="D95" s="270"/>
      <c r="E95" s="290"/>
      <c r="F95" s="289"/>
    </row>
    <row r="96" spans="1:6">
      <c r="A96" s="225"/>
      <c r="B96" s="276"/>
      <c r="C96" s="276"/>
      <c r="D96" s="270"/>
      <c r="E96" s="290"/>
      <c r="F96" s="289"/>
    </row>
    <row r="97" spans="1:6">
      <c r="A97" s="225"/>
      <c r="B97" s="276"/>
      <c r="C97" s="276"/>
      <c r="D97" s="270"/>
      <c r="E97" s="290"/>
      <c r="F97" s="289"/>
    </row>
    <row r="98" spans="1:6" ht="18" customHeight="1">
      <c r="A98" s="282">
        <v>37683</v>
      </c>
      <c r="B98" s="578" t="s">
        <v>304</v>
      </c>
      <c r="C98" s="578"/>
      <c r="D98" s="284">
        <v>10</v>
      </c>
      <c r="E98" s="288">
        <f>SUM(D100:D102)</f>
        <v>0</v>
      </c>
      <c r="F98" s="289"/>
    </row>
    <row r="99" spans="1:6">
      <c r="A99" s="225"/>
      <c r="B99" s="297" t="s">
        <v>748</v>
      </c>
      <c r="C99" s="302"/>
      <c r="D99" s="299" t="s">
        <v>672</v>
      </c>
      <c r="E99" s="289"/>
      <c r="F99" s="289"/>
    </row>
    <row r="100" spans="1:6">
      <c r="A100" s="225"/>
      <c r="B100" s="281"/>
      <c r="C100" s="281"/>
      <c r="D100" s="270"/>
      <c r="E100" s="289"/>
      <c r="F100" s="289"/>
    </row>
    <row r="101" spans="1:6">
      <c r="A101" s="225"/>
      <c r="B101" s="281"/>
      <c r="C101" s="281"/>
      <c r="D101" s="270"/>
      <c r="E101" s="289"/>
      <c r="F101" s="289"/>
    </row>
    <row r="102" spans="1:6">
      <c r="A102" s="225"/>
      <c r="B102" s="281"/>
      <c r="C102" s="281"/>
      <c r="D102" s="270"/>
      <c r="E102" s="289"/>
      <c r="F102" s="289"/>
    </row>
    <row r="103" spans="1:6" ht="18" customHeight="1">
      <c r="A103" s="282">
        <v>37684</v>
      </c>
      <c r="B103" s="578" t="s">
        <v>305</v>
      </c>
      <c r="C103" s="578"/>
      <c r="D103" s="284">
        <v>3</v>
      </c>
      <c r="E103" s="288">
        <f>SUM(D105:D107)</f>
        <v>0</v>
      </c>
      <c r="F103" s="289"/>
    </row>
    <row r="104" spans="1:6">
      <c r="A104" s="225"/>
      <c r="B104" s="297" t="s">
        <v>748</v>
      </c>
      <c r="C104" s="302"/>
      <c r="D104" s="299" t="s">
        <v>672</v>
      </c>
      <c r="E104" s="289"/>
      <c r="F104" s="289"/>
    </row>
    <row r="105" spans="1:6">
      <c r="A105" s="225"/>
      <c r="B105" s="281"/>
      <c r="C105" s="281"/>
      <c r="D105" s="270"/>
      <c r="E105" s="289"/>
      <c r="F105" s="289"/>
    </row>
    <row r="106" spans="1:6">
      <c r="A106" s="225"/>
      <c r="B106" s="281"/>
      <c r="C106" s="281"/>
      <c r="D106" s="270"/>
      <c r="E106" s="289"/>
      <c r="F106" s="289"/>
    </row>
    <row r="107" spans="1:6">
      <c r="A107" s="225"/>
      <c r="B107" s="281"/>
      <c r="C107" s="281"/>
      <c r="D107" s="270"/>
      <c r="E107" s="289"/>
      <c r="F107" s="289"/>
    </row>
    <row r="108" spans="1:6">
      <c r="A108" s="266" t="s">
        <v>531</v>
      </c>
      <c r="B108" s="280" t="s">
        <v>306</v>
      </c>
      <c r="C108" s="280"/>
      <c r="D108" s="275"/>
      <c r="E108" s="286"/>
      <c r="F108" s="286"/>
    </row>
    <row r="109" spans="1:6" ht="36" customHeight="1">
      <c r="A109" s="282">
        <v>37712</v>
      </c>
      <c r="B109" s="578" t="s">
        <v>307</v>
      </c>
      <c r="C109" s="578"/>
      <c r="D109" s="284">
        <v>10</v>
      </c>
      <c r="E109" s="301">
        <f>SUM(D111:D113)</f>
        <v>0</v>
      </c>
      <c r="F109" s="290"/>
    </row>
    <row r="110" spans="1:6">
      <c r="A110" s="225"/>
      <c r="B110" s="297" t="s">
        <v>748</v>
      </c>
      <c r="C110" s="302"/>
      <c r="D110" s="299" t="s">
        <v>672</v>
      </c>
      <c r="E110" s="290"/>
      <c r="F110" s="290"/>
    </row>
    <row r="111" spans="1:6">
      <c r="A111" s="225"/>
      <c r="B111" s="281"/>
      <c r="C111" s="281"/>
      <c r="D111" s="270"/>
      <c r="E111" s="290"/>
      <c r="F111" s="290"/>
    </row>
    <row r="112" spans="1:6">
      <c r="A112" s="225"/>
      <c r="B112" s="281"/>
      <c r="C112" s="281"/>
      <c r="D112" s="270"/>
      <c r="E112" s="290"/>
      <c r="F112" s="290"/>
    </row>
    <row r="113" spans="1:6">
      <c r="A113" s="225"/>
      <c r="B113" s="281"/>
      <c r="C113" s="281"/>
      <c r="D113" s="270"/>
      <c r="E113" s="290"/>
      <c r="F113" s="290"/>
    </row>
    <row r="114" spans="1:6" ht="36" customHeight="1">
      <c r="A114" s="282">
        <v>37713</v>
      </c>
      <c r="B114" s="578" t="s">
        <v>308</v>
      </c>
      <c r="C114" s="579"/>
      <c r="D114" s="284">
        <v>4</v>
      </c>
      <c r="E114" s="288">
        <f>SUM(D116:D118)</f>
        <v>0</v>
      </c>
      <c r="F114" s="289"/>
    </row>
    <row r="115" spans="1:6">
      <c r="A115" s="225"/>
      <c r="B115" s="297" t="s">
        <v>748</v>
      </c>
      <c r="C115" s="302"/>
      <c r="D115" s="299" t="s">
        <v>672</v>
      </c>
      <c r="E115" s="289"/>
      <c r="F115" s="289"/>
    </row>
    <row r="116" spans="1:6">
      <c r="A116" s="225"/>
      <c r="B116" s="281"/>
      <c r="C116" s="281"/>
      <c r="D116" s="270"/>
      <c r="E116" s="289"/>
      <c r="F116" s="289"/>
    </row>
    <row r="117" spans="1:6">
      <c r="A117" s="225"/>
      <c r="B117" s="281"/>
      <c r="C117" s="281"/>
      <c r="D117" s="270"/>
      <c r="E117" s="289"/>
      <c r="F117" s="289"/>
    </row>
    <row r="118" spans="1:6">
      <c r="A118" s="225"/>
      <c r="B118" s="281"/>
      <c r="C118" s="281"/>
      <c r="D118" s="270"/>
      <c r="E118" s="289"/>
      <c r="F118" s="289"/>
    </row>
    <row r="119" spans="1:6" ht="18" customHeight="1">
      <c r="A119" s="282">
        <v>37714</v>
      </c>
      <c r="B119" s="578" t="s">
        <v>304</v>
      </c>
      <c r="C119" s="578"/>
      <c r="D119" s="284">
        <v>6</v>
      </c>
      <c r="E119" s="288">
        <f>SUM(D121:D123)</f>
        <v>0</v>
      </c>
      <c r="F119" s="289"/>
    </row>
    <row r="120" spans="1:6" ht="18" customHeight="1">
      <c r="A120" s="225"/>
      <c r="B120" s="297" t="s">
        <v>748</v>
      </c>
      <c r="C120" s="302"/>
      <c r="D120" s="299" t="s">
        <v>672</v>
      </c>
      <c r="E120" s="289"/>
      <c r="F120" s="289"/>
    </row>
    <row r="121" spans="1:6" ht="18" customHeight="1">
      <c r="A121" s="225"/>
      <c r="B121" s="281"/>
      <c r="C121" s="281"/>
      <c r="D121" s="270"/>
      <c r="E121" s="289"/>
      <c r="F121" s="289"/>
    </row>
    <row r="122" spans="1:6" ht="18" customHeight="1">
      <c r="A122" s="225"/>
      <c r="B122" s="281"/>
      <c r="C122" s="281"/>
      <c r="D122" s="270"/>
      <c r="E122" s="289"/>
      <c r="F122" s="289"/>
    </row>
    <row r="123" spans="1:6" ht="18" customHeight="1">
      <c r="A123" s="225"/>
      <c r="B123" s="281"/>
      <c r="C123" s="281"/>
      <c r="D123" s="270"/>
      <c r="E123" s="289"/>
      <c r="F123" s="289"/>
    </row>
    <row r="124" spans="1:6" ht="18" customHeight="1">
      <c r="A124" s="282">
        <v>37715</v>
      </c>
      <c r="B124" s="578" t="s">
        <v>305</v>
      </c>
      <c r="C124" s="578"/>
      <c r="D124" s="284">
        <v>2</v>
      </c>
      <c r="E124" s="288">
        <f>SUM(D126:D128)</f>
        <v>0</v>
      </c>
      <c r="F124" s="289"/>
    </row>
    <row r="125" spans="1:6" ht="18" customHeight="1">
      <c r="A125" s="225"/>
      <c r="B125" s="297" t="s">
        <v>748</v>
      </c>
      <c r="C125" s="302"/>
      <c r="D125" s="299" t="s">
        <v>672</v>
      </c>
      <c r="E125" s="289"/>
      <c r="F125" s="289"/>
    </row>
    <row r="126" spans="1:6" ht="18" customHeight="1">
      <c r="A126" s="225"/>
      <c r="B126" s="281"/>
      <c r="C126" s="281"/>
      <c r="D126" s="270"/>
      <c r="E126" s="289"/>
      <c r="F126" s="289"/>
    </row>
    <row r="127" spans="1:6" ht="18" customHeight="1">
      <c r="A127" s="225"/>
      <c r="B127" s="281"/>
      <c r="C127" s="281"/>
      <c r="D127" s="270"/>
      <c r="E127" s="289"/>
      <c r="F127" s="289"/>
    </row>
    <row r="128" spans="1:6" ht="18" customHeight="1">
      <c r="A128" s="225"/>
      <c r="B128" s="281"/>
      <c r="C128" s="281"/>
      <c r="D128" s="270"/>
      <c r="E128" s="289"/>
      <c r="F128" s="289"/>
    </row>
    <row r="129" spans="1:6">
      <c r="A129" s="266" t="s">
        <v>532</v>
      </c>
      <c r="B129" s="280" t="s">
        <v>309</v>
      </c>
      <c r="C129" s="280"/>
      <c r="D129" s="275"/>
      <c r="E129" s="286"/>
      <c r="F129" s="286"/>
    </row>
    <row r="130" spans="1:6" ht="18" customHeight="1">
      <c r="A130" s="282">
        <v>37742</v>
      </c>
      <c r="B130" s="578" t="s">
        <v>310</v>
      </c>
      <c r="C130" s="578"/>
      <c r="D130" s="284">
        <v>10</v>
      </c>
      <c r="E130" s="288">
        <f>SUM(D132:D134)</f>
        <v>0</v>
      </c>
      <c r="F130" s="289"/>
    </row>
    <row r="131" spans="1:6">
      <c r="A131" s="225"/>
      <c r="B131" s="297" t="s">
        <v>749</v>
      </c>
      <c r="C131" s="302"/>
      <c r="D131" s="299" t="s">
        <v>672</v>
      </c>
      <c r="E131" s="289"/>
      <c r="F131" s="289"/>
    </row>
    <row r="132" spans="1:6">
      <c r="A132" s="225"/>
      <c r="B132" s="281"/>
      <c r="C132" s="281"/>
      <c r="D132" s="270"/>
      <c r="E132" s="289"/>
      <c r="F132" s="289"/>
    </row>
    <row r="133" spans="1:6">
      <c r="A133" s="225"/>
      <c r="B133" s="281"/>
      <c r="C133" s="281"/>
      <c r="D133" s="270"/>
      <c r="E133" s="289"/>
      <c r="F133" s="289"/>
    </row>
    <row r="134" spans="1:6">
      <c r="A134" s="225"/>
      <c r="B134" s="281"/>
      <c r="C134" s="281"/>
      <c r="D134" s="270"/>
      <c r="E134" s="289"/>
      <c r="F134" s="289"/>
    </row>
    <row r="135" spans="1:6" ht="18" customHeight="1">
      <c r="A135" s="282">
        <v>37743</v>
      </c>
      <c r="B135" s="578" t="s">
        <v>34</v>
      </c>
      <c r="C135" s="578"/>
      <c r="D135" s="284">
        <v>10</v>
      </c>
      <c r="E135" s="288">
        <f>SUM(D137:D139)</f>
        <v>0</v>
      </c>
      <c r="F135" s="289"/>
    </row>
    <row r="136" spans="1:6">
      <c r="A136" s="225"/>
      <c r="B136" s="281" t="s">
        <v>750</v>
      </c>
      <c r="C136" s="281"/>
      <c r="D136" s="270" t="s">
        <v>751</v>
      </c>
      <c r="E136" s="289"/>
      <c r="F136" s="289"/>
    </row>
    <row r="137" spans="1:6">
      <c r="A137" s="225"/>
      <c r="B137" s="281"/>
      <c r="C137" s="281"/>
      <c r="D137" s="270"/>
      <c r="E137" s="289"/>
      <c r="F137" s="289"/>
    </row>
    <row r="138" spans="1:6">
      <c r="A138" s="225"/>
      <c r="B138" s="281"/>
      <c r="C138" s="281"/>
      <c r="D138" s="270"/>
      <c r="E138" s="289"/>
      <c r="F138" s="289"/>
    </row>
    <row r="139" spans="1:6">
      <c r="A139" s="225"/>
      <c r="B139" s="281"/>
      <c r="C139" s="281"/>
      <c r="D139" s="270"/>
      <c r="E139" s="289"/>
      <c r="F139" s="289"/>
    </row>
    <row r="140" spans="1:6" ht="18" customHeight="1">
      <c r="A140" s="282">
        <v>37744</v>
      </c>
      <c r="B140" s="578" t="s">
        <v>311</v>
      </c>
      <c r="C140" s="578"/>
      <c r="D140" s="284">
        <v>8</v>
      </c>
      <c r="E140" s="288">
        <f>SUM(D142:D144)</f>
        <v>0</v>
      </c>
      <c r="F140" s="289"/>
    </row>
    <row r="141" spans="1:6">
      <c r="A141" s="225"/>
      <c r="B141" s="281" t="s">
        <v>750</v>
      </c>
      <c r="C141" s="281"/>
      <c r="D141" s="270" t="s">
        <v>751</v>
      </c>
      <c r="E141" s="289"/>
      <c r="F141" s="289"/>
    </row>
    <row r="142" spans="1:6">
      <c r="A142" s="225"/>
      <c r="B142" s="281"/>
      <c r="C142" s="281"/>
      <c r="D142" s="270"/>
      <c r="E142" s="289"/>
      <c r="F142" s="289"/>
    </row>
    <row r="143" spans="1:6">
      <c r="A143" s="225"/>
      <c r="B143" s="281"/>
      <c r="C143" s="281"/>
      <c r="D143" s="270"/>
      <c r="E143" s="289"/>
      <c r="F143" s="289"/>
    </row>
    <row r="144" spans="1:6">
      <c r="A144" s="225"/>
      <c r="B144" s="281"/>
      <c r="C144" s="281"/>
      <c r="D144" s="270"/>
      <c r="E144" s="289"/>
      <c r="F144" s="289"/>
    </row>
    <row r="145" spans="1:6">
      <c r="A145" s="282">
        <v>37745</v>
      </c>
      <c r="B145" s="578" t="s">
        <v>321</v>
      </c>
      <c r="C145" s="579"/>
      <c r="D145" s="284">
        <v>8</v>
      </c>
      <c r="E145" s="288">
        <f>SUM(D147:D149)</f>
        <v>0</v>
      </c>
      <c r="F145" s="289"/>
    </row>
    <row r="146" spans="1:6">
      <c r="A146" s="225"/>
      <c r="B146" s="281" t="s">
        <v>750</v>
      </c>
      <c r="C146" s="281"/>
      <c r="D146" s="270" t="s">
        <v>751</v>
      </c>
      <c r="E146" s="289"/>
      <c r="F146" s="289"/>
    </row>
    <row r="147" spans="1:6">
      <c r="A147" s="225"/>
      <c r="B147" s="276"/>
      <c r="C147" s="276"/>
      <c r="D147" s="270"/>
      <c r="E147" s="289"/>
      <c r="F147" s="289"/>
    </row>
    <row r="148" spans="1:6">
      <c r="A148" s="225"/>
      <c r="B148" s="276"/>
      <c r="C148" s="276"/>
      <c r="D148" s="270"/>
      <c r="E148" s="289"/>
      <c r="F148" s="289"/>
    </row>
    <row r="149" spans="1:6">
      <c r="A149" s="225"/>
      <c r="B149" s="276"/>
      <c r="C149" s="276"/>
      <c r="D149" s="270"/>
      <c r="E149" s="289"/>
      <c r="F149" s="289"/>
    </row>
    <row r="150" spans="1:6">
      <c r="A150" s="282">
        <v>37746</v>
      </c>
      <c r="B150" s="578" t="s">
        <v>312</v>
      </c>
      <c r="C150" s="579"/>
      <c r="D150" s="284">
        <v>5</v>
      </c>
      <c r="E150" s="288">
        <f>SUM(D152:D154)</f>
        <v>0</v>
      </c>
      <c r="F150" s="289"/>
    </row>
    <row r="151" spans="1:6">
      <c r="A151" s="225"/>
      <c r="B151" s="281" t="s">
        <v>750</v>
      </c>
      <c r="C151" s="281"/>
      <c r="D151" s="270" t="s">
        <v>751</v>
      </c>
      <c r="E151" s="289"/>
      <c r="F151" s="289"/>
    </row>
    <row r="152" spans="1:6">
      <c r="A152" s="225"/>
      <c r="B152" s="276"/>
      <c r="C152" s="276"/>
      <c r="D152" s="270"/>
      <c r="E152" s="289"/>
      <c r="F152" s="289"/>
    </row>
    <row r="153" spans="1:6">
      <c r="A153" s="225"/>
      <c r="B153" s="276"/>
      <c r="C153" s="276"/>
      <c r="D153" s="270"/>
      <c r="E153" s="289"/>
      <c r="F153" s="289"/>
    </row>
    <row r="154" spans="1:6">
      <c r="A154" s="225"/>
      <c r="B154" s="276"/>
      <c r="C154" s="276"/>
      <c r="D154" s="270"/>
      <c r="E154" s="289"/>
      <c r="F154" s="289"/>
    </row>
    <row r="155" spans="1:6" ht="18" customHeight="1">
      <c r="A155" s="282">
        <v>37747</v>
      </c>
      <c r="B155" s="578" t="s">
        <v>313</v>
      </c>
      <c r="C155" s="578"/>
      <c r="D155" s="284">
        <v>5</v>
      </c>
      <c r="E155" s="288">
        <f>SUM(D157:D159)</f>
        <v>0</v>
      </c>
      <c r="F155" s="289"/>
    </row>
    <row r="156" spans="1:6">
      <c r="A156" s="225"/>
      <c r="B156" s="281" t="s">
        <v>750</v>
      </c>
      <c r="C156" s="281"/>
      <c r="D156" s="270" t="s">
        <v>751</v>
      </c>
      <c r="E156" s="289"/>
      <c r="F156" s="289"/>
    </row>
    <row r="157" spans="1:6">
      <c r="A157" s="225"/>
      <c r="B157" s="281"/>
      <c r="C157" s="281"/>
      <c r="D157" s="270"/>
      <c r="E157" s="289"/>
      <c r="F157" s="289"/>
    </row>
    <row r="158" spans="1:6">
      <c r="A158" s="225"/>
      <c r="B158" s="281"/>
      <c r="C158" s="281"/>
      <c r="D158" s="270"/>
      <c r="E158" s="289"/>
      <c r="F158" s="289"/>
    </row>
    <row r="159" spans="1:6">
      <c r="A159" s="225"/>
      <c r="B159" s="281"/>
      <c r="C159" s="281"/>
      <c r="D159" s="270"/>
      <c r="E159" s="289"/>
      <c r="F159" s="289"/>
    </row>
    <row r="160" spans="1:6">
      <c r="A160" s="282">
        <v>37748</v>
      </c>
      <c r="B160" s="578" t="s">
        <v>314</v>
      </c>
      <c r="C160" s="578"/>
      <c r="D160" s="284">
        <v>3</v>
      </c>
      <c r="E160" s="288">
        <f>SUM(D162:D164)</f>
        <v>0</v>
      </c>
      <c r="F160" s="289"/>
    </row>
    <row r="161" spans="1:6">
      <c r="A161" s="225"/>
      <c r="B161" s="281" t="s">
        <v>750</v>
      </c>
      <c r="C161" s="281"/>
      <c r="D161" s="270" t="s">
        <v>751</v>
      </c>
      <c r="E161" s="289"/>
      <c r="F161" s="289"/>
    </row>
    <row r="162" spans="1:6">
      <c r="A162" s="225"/>
      <c r="B162" s="281"/>
      <c r="C162" s="281"/>
      <c r="D162" s="270"/>
      <c r="E162" s="289"/>
      <c r="F162" s="289"/>
    </row>
    <row r="163" spans="1:6">
      <c r="A163" s="225"/>
      <c r="B163" s="281"/>
      <c r="C163" s="281"/>
      <c r="D163" s="270"/>
      <c r="E163" s="289"/>
      <c r="F163" s="289"/>
    </row>
    <row r="164" spans="1:6">
      <c r="A164" s="225"/>
      <c r="B164" s="281"/>
      <c r="C164" s="281"/>
      <c r="D164" s="270"/>
      <c r="E164" s="289"/>
      <c r="F164" s="289"/>
    </row>
    <row r="165" spans="1:6" ht="18" customHeight="1">
      <c r="A165" s="282">
        <v>37749</v>
      </c>
      <c r="B165" s="578" t="s">
        <v>315</v>
      </c>
      <c r="C165" s="578"/>
      <c r="D165" s="284">
        <v>10</v>
      </c>
      <c r="E165" s="288">
        <f>SUM(D167:D169)</f>
        <v>0</v>
      </c>
      <c r="F165" s="289"/>
    </row>
    <row r="166" spans="1:6">
      <c r="A166" s="225"/>
      <c r="B166" s="281" t="s">
        <v>750</v>
      </c>
      <c r="C166" s="281"/>
      <c r="D166" s="270" t="s">
        <v>751</v>
      </c>
      <c r="E166" s="289"/>
      <c r="F166" s="289"/>
    </row>
    <row r="167" spans="1:6">
      <c r="A167" s="225"/>
      <c r="B167" s="281"/>
      <c r="C167" s="281"/>
      <c r="D167" s="270"/>
      <c r="E167" s="289"/>
      <c r="F167" s="289"/>
    </row>
    <row r="168" spans="1:6">
      <c r="A168" s="225"/>
      <c r="B168" s="281"/>
      <c r="C168" s="281"/>
      <c r="D168" s="270"/>
      <c r="E168" s="289"/>
      <c r="F168" s="289"/>
    </row>
    <row r="169" spans="1:6">
      <c r="A169" s="225"/>
      <c r="B169" s="281"/>
      <c r="C169" s="281"/>
      <c r="D169" s="270"/>
      <c r="E169" s="289"/>
      <c r="F169" s="289"/>
    </row>
    <row r="170" spans="1:6">
      <c r="A170" s="266" t="s">
        <v>533</v>
      </c>
      <c r="B170" s="280" t="s">
        <v>316</v>
      </c>
      <c r="C170" s="280"/>
      <c r="D170" s="275"/>
      <c r="E170" s="286"/>
      <c r="F170" s="286"/>
    </row>
    <row r="171" spans="1:6">
      <c r="A171" s="282">
        <v>37773</v>
      </c>
      <c r="B171" s="283" t="s">
        <v>317</v>
      </c>
      <c r="C171" s="283"/>
      <c r="D171" s="284">
        <v>10</v>
      </c>
      <c r="E171" s="288">
        <f>SUM(D173:D175)</f>
        <v>0</v>
      </c>
      <c r="F171" s="289"/>
    </row>
    <row r="172" spans="1:6">
      <c r="A172" s="225"/>
      <c r="B172" s="281" t="s">
        <v>749</v>
      </c>
      <c r="C172" s="281" t="s">
        <v>754</v>
      </c>
      <c r="D172" s="270"/>
      <c r="E172" s="289"/>
      <c r="F172" s="289"/>
    </row>
    <row r="173" spans="1:6">
      <c r="A173" s="225"/>
      <c r="B173" s="281"/>
      <c r="C173" s="281"/>
      <c r="D173" s="270"/>
      <c r="E173" s="289"/>
      <c r="F173" s="289"/>
    </row>
    <row r="174" spans="1:6">
      <c r="A174" s="225"/>
      <c r="B174" s="281"/>
      <c r="C174" s="281"/>
      <c r="D174" s="270"/>
      <c r="E174" s="289"/>
      <c r="F174" s="289"/>
    </row>
    <row r="175" spans="1:6">
      <c r="A175" s="225"/>
      <c r="B175" s="281"/>
      <c r="C175" s="281"/>
      <c r="D175" s="270"/>
      <c r="E175" s="289"/>
      <c r="F175" s="289"/>
    </row>
    <row r="176" spans="1:6">
      <c r="A176" s="282">
        <v>37774</v>
      </c>
      <c r="B176" s="283" t="s">
        <v>318</v>
      </c>
      <c r="C176" s="283"/>
      <c r="D176" s="284">
        <v>10</v>
      </c>
      <c r="E176" s="288">
        <f>SUM(D177:D180)</f>
        <v>0</v>
      </c>
      <c r="F176" s="289"/>
    </row>
    <row r="177" spans="1:6">
      <c r="A177" s="225"/>
      <c r="B177" s="281"/>
      <c r="C177" s="281"/>
      <c r="D177" s="270"/>
      <c r="E177" s="289"/>
      <c r="F177" s="289"/>
    </row>
    <row r="178" spans="1:6">
      <c r="A178" s="225"/>
      <c r="B178" s="281"/>
      <c r="C178" s="281"/>
      <c r="D178" s="270"/>
      <c r="E178" s="289"/>
      <c r="F178" s="289"/>
    </row>
    <row r="179" spans="1:6">
      <c r="A179" s="225"/>
      <c r="B179" s="281"/>
      <c r="C179" s="281"/>
      <c r="D179" s="270"/>
      <c r="E179" s="289"/>
      <c r="F179" s="289"/>
    </row>
    <row r="180" spans="1:6">
      <c r="A180" s="225"/>
      <c r="B180" s="281"/>
      <c r="C180" s="281"/>
      <c r="D180" s="270"/>
      <c r="E180" s="289"/>
      <c r="F180" s="289"/>
    </row>
    <row r="181" spans="1:6" s="104" customFormat="1" ht="36" customHeight="1">
      <c r="A181" s="282">
        <v>37775</v>
      </c>
      <c r="B181" s="578" t="s">
        <v>694</v>
      </c>
      <c r="C181" s="578"/>
      <c r="D181" s="284">
        <v>10</v>
      </c>
      <c r="E181" s="288">
        <f>SUM(D182:D185)</f>
        <v>0</v>
      </c>
      <c r="F181" s="289"/>
    </row>
    <row r="182" spans="1:6" s="104" customFormat="1">
      <c r="A182" s="225"/>
      <c r="B182" s="281"/>
      <c r="C182" s="281"/>
      <c r="D182" s="270"/>
      <c r="E182" s="289"/>
      <c r="F182" s="289"/>
    </row>
    <row r="183" spans="1:6" s="104" customFormat="1">
      <c r="A183" s="225"/>
      <c r="B183" s="281"/>
      <c r="C183" s="281"/>
      <c r="D183" s="270"/>
      <c r="E183" s="289"/>
      <c r="F183" s="289"/>
    </row>
    <row r="184" spans="1:6" s="104" customFormat="1">
      <c r="A184" s="225"/>
      <c r="B184" s="281"/>
      <c r="C184" s="281"/>
      <c r="D184" s="270"/>
      <c r="E184" s="289"/>
      <c r="F184" s="289"/>
    </row>
    <row r="185" spans="1:6" s="104" customFormat="1">
      <c r="A185" s="225"/>
      <c r="B185" s="281"/>
      <c r="C185" s="281"/>
      <c r="D185" s="270"/>
      <c r="E185" s="289"/>
      <c r="F185" s="289"/>
    </row>
    <row r="186" spans="1:6" s="104" customFormat="1">
      <c r="A186" s="282">
        <v>37776</v>
      </c>
      <c r="B186" s="283" t="s">
        <v>319</v>
      </c>
      <c r="C186" s="283"/>
      <c r="D186" s="284">
        <v>4</v>
      </c>
      <c r="E186" s="288">
        <f>SUM(D187:D190)</f>
        <v>0</v>
      </c>
      <c r="F186" s="289"/>
    </row>
    <row r="187" spans="1:6" s="104" customFormat="1">
      <c r="A187" s="225"/>
      <c r="B187" s="281"/>
      <c r="C187" s="281"/>
      <c r="D187" s="270"/>
      <c r="E187" s="289"/>
      <c r="F187" s="289"/>
    </row>
    <row r="188" spans="1:6" s="104" customFormat="1">
      <c r="A188" s="225"/>
      <c r="B188" s="281"/>
      <c r="C188" s="281"/>
      <c r="D188" s="270"/>
      <c r="E188" s="289"/>
      <c r="F188" s="289"/>
    </row>
    <row r="189" spans="1:6" s="104" customFormat="1">
      <c r="A189" s="225"/>
      <c r="B189" s="281"/>
      <c r="C189" s="281"/>
      <c r="D189" s="270"/>
      <c r="E189" s="289"/>
      <c r="F189" s="289"/>
    </row>
    <row r="190" spans="1:6" s="104" customFormat="1">
      <c r="A190" s="225"/>
      <c r="B190" s="281"/>
      <c r="C190" s="281"/>
      <c r="D190" s="270"/>
      <c r="E190" s="289"/>
      <c r="F190" s="289"/>
    </row>
    <row r="191" spans="1:6" s="104" customFormat="1">
      <c r="A191" s="282">
        <v>37777</v>
      </c>
      <c r="B191" s="283" t="s">
        <v>320</v>
      </c>
      <c r="C191" s="283"/>
      <c r="D191" s="284">
        <v>2</v>
      </c>
      <c r="E191" s="288">
        <f>SUM(D192:D195)</f>
        <v>0</v>
      </c>
      <c r="F191" s="289"/>
    </row>
    <row r="192" spans="1:6" s="104" customFormat="1">
      <c r="A192" s="225"/>
      <c r="B192" s="281"/>
      <c r="C192" s="281"/>
      <c r="D192" s="270"/>
      <c r="E192" s="289"/>
      <c r="F192" s="289"/>
    </row>
    <row r="193" spans="1:6" s="104" customFormat="1">
      <c r="A193" s="225"/>
      <c r="B193" s="281"/>
      <c r="C193" s="281"/>
      <c r="D193" s="270"/>
      <c r="E193" s="289"/>
      <c r="F193" s="289"/>
    </row>
    <row r="194" spans="1:6" s="104" customFormat="1">
      <c r="A194" s="225"/>
      <c r="B194" s="281"/>
      <c r="C194" s="281"/>
      <c r="D194" s="270"/>
      <c r="E194" s="289"/>
      <c r="F194" s="289"/>
    </row>
    <row r="195" spans="1:6" s="104" customFormat="1">
      <c r="A195" s="225"/>
      <c r="B195" s="281"/>
      <c r="C195" s="281"/>
      <c r="D195" s="270"/>
      <c r="E195" s="289"/>
      <c r="F195" s="289"/>
    </row>
    <row r="196" spans="1:6">
      <c r="A196" s="282">
        <v>37778</v>
      </c>
      <c r="B196" s="283" t="s">
        <v>695</v>
      </c>
      <c r="C196" s="283"/>
      <c r="D196" s="284">
        <v>5</v>
      </c>
      <c r="E196" s="288">
        <f>SUM(D197:D200)</f>
        <v>0</v>
      </c>
      <c r="F196" s="289"/>
    </row>
    <row r="197" spans="1:6">
      <c r="A197" s="225"/>
      <c r="B197" s="281"/>
      <c r="C197" s="281"/>
      <c r="D197" s="270"/>
      <c r="E197" s="289"/>
      <c r="F197" s="289"/>
    </row>
    <row r="198" spans="1:6">
      <c r="A198" s="225"/>
      <c r="B198" s="281"/>
      <c r="C198" s="281"/>
      <c r="D198" s="270"/>
      <c r="E198" s="289"/>
      <c r="F198" s="289"/>
    </row>
    <row r="199" spans="1:6">
      <c r="A199" s="225"/>
      <c r="B199" s="281"/>
      <c r="C199" s="281"/>
      <c r="D199" s="270"/>
      <c r="E199" s="289"/>
      <c r="F199" s="289"/>
    </row>
    <row r="200" spans="1:6">
      <c r="A200" s="225"/>
      <c r="B200" s="281"/>
      <c r="C200" s="281"/>
      <c r="D200" s="270"/>
      <c r="E200" s="289"/>
      <c r="F200" s="289"/>
    </row>
    <row r="201" spans="1:6">
      <c r="A201" s="282">
        <v>37779</v>
      </c>
      <c r="B201" s="283" t="s">
        <v>696</v>
      </c>
      <c r="C201" s="283"/>
      <c r="D201" s="284">
        <v>3</v>
      </c>
      <c r="E201" s="288">
        <f>SUM(D202:D205)</f>
        <v>0</v>
      </c>
      <c r="F201" s="289"/>
    </row>
    <row r="202" spans="1:6">
      <c r="A202" s="225"/>
      <c r="B202" s="281"/>
      <c r="C202" s="281"/>
      <c r="D202" s="270"/>
      <c r="E202" s="289"/>
      <c r="F202" s="289"/>
    </row>
    <row r="203" spans="1:6">
      <c r="A203" s="225"/>
      <c r="B203" s="281"/>
      <c r="C203" s="281"/>
      <c r="D203" s="270"/>
      <c r="E203" s="289"/>
      <c r="F203" s="289"/>
    </row>
    <row r="204" spans="1:6">
      <c r="A204" s="225"/>
      <c r="B204" s="281"/>
      <c r="C204" s="281"/>
      <c r="D204" s="270"/>
      <c r="E204" s="289"/>
      <c r="F204" s="289"/>
    </row>
    <row r="205" spans="1:6">
      <c r="A205" s="225"/>
      <c r="B205" s="281"/>
      <c r="C205" s="281"/>
      <c r="D205" s="270"/>
      <c r="E205" s="289"/>
      <c r="F205" s="289"/>
    </row>
    <row r="206" spans="1:6">
      <c r="A206" s="282">
        <v>37780</v>
      </c>
      <c r="B206" s="578" t="s">
        <v>321</v>
      </c>
      <c r="C206" s="579"/>
      <c r="D206" s="284">
        <v>4</v>
      </c>
      <c r="E206" s="288">
        <f>SUM(D207:D210)</f>
        <v>0</v>
      </c>
      <c r="F206" s="289"/>
    </row>
    <row r="207" spans="1:6">
      <c r="A207" s="225"/>
      <c r="B207" s="276"/>
      <c r="C207" s="276"/>
      <c r="D207" s="270"/>
      <c r="E207" s="289"/>
      <c r="F207" s="289"/>
    </row>
    <row r="208" spans="1:6">
      <c r="A208" s="225"/>
      <c r="B208" s="276"/>
      <c r="C208" s="276"/>
      <c r="D208" s="270"/>
      <c r="E208" s="289"/>
      <c r="F208" s="289"/>
    </row>
    <row r="209" spans="1:6">
      <c r="A209" s="225"/>
      <c r="B209" s="276"/>
      <c r="C209" s="276"/>
      <c r="D209" s="270"/>
      <c r="E209" s="289"/>
      <c r="F209" s="289"/>
    </row>
    <row r="210" spans="1:6">
      <c r="A210" s="225"/>
      <c r="B210" s="276"/>
      <c r="C210" s="276"/>
      <c r="D210" s="270"/>
      <c r="E210" s="289"/>
      <c r="F210" s="289"/>
    </row>
    <row r="211" spans="1:6">
      <c r="A211" s="282">
        <v>37781</v>
      </c>
      <c r="B211" s="578" t="s">
        <v>322</v>
      </c>
      <c r="C211" s="579"/>
      <c r="D211" s="284">
        <v>2</v>
      </c>
      <c r="E211" s="288">
        <f>SUM(D212:D215)</f>
        <v>0</v>
      </c>
      <c r="F211" s="289"/>
    </row>
    <row r="212" spans="1:6">
      <c r="A212" s="225"/>
      <c r="B212" s="276"/>
      <c r="C212" s="276"/>
      <c r="D212" s="270"/>
      <c r="E212" s="289"/>
      <c r="F212" s="289"/>
    </row>
    <row r="213" spans="1:6">
      <c r="A213" s="225"/>
      <c r="B213" s="276"/>
      <c r="C213" s="276"/>
      <c r="D213" s="270"/>
      <c r="E213" s="289"/>
      <c r="F213" s="289"/>
    </row>
    <row r="214" spans="1:6">
      <c r="A214" s="225"/>
      <c r="B214" s="276"/>
      <c r="C214" s="276"/>
      <c r="D214" s="270"/>
      <c r="E214" s="289"/>
      <c r="F214" s="289"/>
    </row>
    <row r="215" spans="1:6">
      <c r="A215" s="225"/>
      <c r="B215" s="276"/>
      <c r="C215" s="276"/>
      <c r="D215" s="270"/>
      <c r="E215" s="289"/>
      <c r="F215" s="289"/>
    </row>
    <row r="216" spans="1:6" ht="18" customHeight="1">
      <c r="A216" s="282">
        <v>37782</v>
      </c>
      <c r="B216" s="578" t="s">
        <v>697</v>
      </c>
      <c r="C216" s="578"/>
      <c r="D216" s="284">
        <v>1</v>
      </c>
      <c r="E216" s="288">
        <f>SUM(D217:D220)</f>
        <v>0</v>
      </c>
      <c r="F216" s="289"/>
    </row>
    <row r="217" spans="1:6">
      <c r="A217" s="225"/>
      <c r="B217" s="281"/>
      <c r="C217" s="281"/>
      <c r="D217" s="270"/>
      <c r="E217" s="289"/>
      <c r="F217" s="289"/>
    </row>
    <row r="218" spans="1:6">
      <c r="A218" s="225"/>
      <c r="B218" s="281"/>
      <c r="C218" s="281"/>
      <c r="D218" s="270"/>
      <c r="E218" s="289"/>
      <c r="F218" s="289"/>
    </row>
    <row r="219" spans="1:6">
      <c r="A219" s="225"/>
      <c r="B219" s="281"/>
      <c r="C219" s="281"/>
      <c r="D219" s="270"/>
      <c r="E219" s="289"/>
      <c r="F219" s="289"/>
    </row>
    <row r="220" spans="1:6">
      <c r="A220" s="225"/>
      <c r="B220" s="281"/>
      <c r="C220" s="281"/>
      <c r="D220" s="270"/>
      <c r="E220" s="289"/>
      <c r="F220" s="289"/>
    </row>
    <row r="221" spans="1:6" ht="36" customHeight="1">
      <c r="A221" s="266" t="s">
        <v>534</v>
      </c>
      <c r="B221" s="582" t="s">
        <v>752</v>
      </c>
      <c r="C221" s="583"/>
      <c r="D221" s="275"/>
      <c r="E221" s="291"/>
      <c r="F221" s="291"/>
    </row>
    <row r="222" spans="1:6">
      <c r="A222" s="225">
        <v>37803</v>
      </c>
      <c r="B222" s="281" t="s">
        <v>323</v>
      </c>
      <c r="C222" s="281"/>
      <c r="D222" s="270">
        <v>8</v>
      </c>
      <c r="E222" s="289"/>
      <c r="F222" s="289"/>
    </row>
    <row r="223" spans="1:6">
      <c r="A223" s="225">
        <v>37804</v>
      </c>
      <c r="B223" s="281" t="s">
        <v>324</v>
      </c>
      <c r="C223" s="281"/>
      <c r="D223" s="270">
        <v>3</v>
      </c>
      <c r="E223" s="289"/>
      <c r="F223" s="289"/>
    </row>
    <row r="224" spans="1:6">
      <c r="A224" s="225">
        <v>37805</v>
      </c>
      <c r="B224" s="281" t="s">
        <v>325</v>
      </c>
      <c r="C224" s="281"/>
      <c r="D224" s="270">
        <v>8</v>
      </c>
      <c r="E224" s="289"/>
      <c r="F224" s="289"/>
    </row>
    <row r="225" spans="1:6 16370:16370">
      <c r="A225" s="225">
        <v>37806</v>
      </c>
      <c r="B225" s="281" t="s">
        <v>326</v>
      </c>
      <c r="C225" s="281"/>
      <c r="D225" s="270">
        <v>3</v>
      </c>
      <c r="E225" s="289"/>
      <c r="F225" s="289"/>
    </row>
    <row r="226" spans="1:6 16370:16370">
      <c r="A226" s="225">
        <v>37807</v>
      </c>
      <c r="B226" s="281" t="s">
        <v>327</v>
      </c>
      <c r="C226" s="281"/>
      <c r="D226" s="270">
        <v>10</v>
      </c>
      <c r="E226" s="289"/>
      <c r="F226" s="289"/>
    </row>
    <row r="227" spans="1:6 16370:16370">
      <c r="A227" s="225">
        <v>37808</v>
      </c>
      <c r="B227" s="281" t="s">
        <v>328</v>
      </c>
      <c r="C227" s="276"/>
      <c r="D227" s="270">
        <v>10</v>
      </c>
      <c r="E227" s="289"/>
      <c r="F227" s="289"/>
    </row>
    <row r="228" spans="1:6 16370:16370">
      <c r="A228" s="225">
        <v>37809</v>
      </c>
      <c r="B228" s="281" t="s">
        <v>329</v>
      </c>
      <c r="C228" s="276"/>
      <c r="D228" s="270">
        <v>10</v>
      </c>
      <c r="E228" s="289"/>
      <c r="F228" s="289"/>
    </row>
    <row r="229" spans="1:6 16370:16370">
      <c r="A229" s="225">
        <v>37810</v>
      </c>
      <c r="B229" s="281" t="s">
        <v>330</v>
      </c>
      <c r="C229" s="281"/>
      <c r="D229" s="270">
        <v>10</v>
      </c>
      <c r="E229" s="289"/>
      <c r="F229" s="289"/>
    </row>
    <row r="230" spans="1:6 16370:16370">
      <c r="A230" s="225">
        <v>37811</v>
      </c>
      <c r="B230" s="281" t="s">
        <v>331</v>
      </c>
      <c r="C230" s="281"/>
      <c r="D230" s="270">
        <v>5</v>
      </c>
      <c r="E230" s="289"/>
      <c r="F230" s="289"/>
    </row>
    <row r="231" spans="1:6 16370:16370">
      <c r="A231" s="266" t="s">
        <v>535</v>
      </c>
      <c r="B231" s="280" t="s">
        <v>332</v>
      </c>
      <c r="C231" s="280"/>
      <c r="D231" s="275"/>
      <c r="E231" s="286"/>
      <c r="F231" s="286"/>
    </row>
    <row r="232" spans="1:6 16370:16370">
      <c r="A232" s="225">
        <v>37834</v>
      </c>
      <c r="B232" s="281" t="s">
        <v>333</v>
      </c>
      <c r="C232" s="281"/>
      <c r="D232" s="270">
        <v>30</v>
      </c>
      <c r="E232" s="289"/>
      <c r="F232" s="289"/>
    </row>
    <row r="233" spans="1:6 16370:16370" ht="30">
      <c r="A233" s="225">
        <v>37835</v>
      </c>
      <c r="B233" s="281" t="s">
        <v>334</v>
      </c>
      <c r="C233" s="281"/>
      <c r="D233" s="270">
        <v>20</v>
      </c>
      <c r="E233" s="290"/>
      <c r="F233" s="290"/>
    </row>
    <row r="234" spans="1:6 16370:16370">
      <c r="A234" s="225">
        <v>37836</v>
      </c>
      <c r="B234" s="281" t="s">
        <v>335</v>
      </c>
      <c r="C234" s="281"/>
      <c r="D234" s="270">
        <v>16</v>
      </c>
      <c r="E234" s="289"/>
      <c r="F234" s="289"/>
    </row>
    <row r="235" spans="1:6 16370:16370" ht="30">
      <c r="A235" s="225">
        <v>37837</v>
      </c>
      <c r="B235" s="281" t="s">
        <v>336</v>
      </c>
      <c r="C235" s="281"/>
      <c r="D235" s="270">
        <v>10</v>
      </c>
      <c r="E235" s="290"/>
      <c r="F235" s="290"/>
      <c r="XEP235" s="4">
        <f>SUM(A235:XEO235)</f>
        <v>37847</v>
      </c>
    </row>
    <row r="236" spans="1:6 16370:16370" ht="30">
      <c r="A236" s="225">
        <v>37838</v>
      </c>
      <c r="B236" s="281" t="s">
        <v>337</v>
      </c>
      <c r="C236" s="281"/>
      <c r="D236" s="270">
        <v>16</v>
      </c>
      <c r="E236" s="289"/>
      <c r="F236" s="289"/>
    </row>
    <row r="237" spans="1:6 16370:16370" ht="45">
      <c r="A237" s="225">
        <v>37839</v>
      </c>
      <c r="B237" s="276" t="s">
        <v>725</v>
      </c>
      <c r="C237" s="276"/>
      <c r="D237" s="270">
        <v>10</v>
      </c>
      <c r="E237" s="289"/>
      <c r="F237" s="289"/>
    </row>
    <row r="238" spans="1:6 16370:16370" ht="30">
      <c r="A238" s="225">
        <v>37840</v>
      </c>
      <c r="B238" s="276" t="s">
        <v>726</v>
      </c>
      <c r="C238" s="276"/>
      <c r="D238" s="270">
        <v>10</v>
      </c>
      <c r="E238" s="289"/>
      <c r="F238" s="289"/>
    </row>
    <row r="239" spans="1:6 16370:16370" ht="30">
      <c r="A239" s="225">
        <v>37841</v>
      </c>
      <c r="B239" s="276" t="s">
        <v>727</v>
      </c>
      <c r="C239" s="276"/>
      <c r="D239" s="270">
        <v>16</v>
      </c>
      <c r="E239" s="289"/>
      <c r="F239" s="289"/>
    </row>
    <row r="240" spans="1:6 16370:16370">
      <c r="A240" s="225">
        <v>37842</v>
      </c>
      <c r="B240" s="281" t="s">
        <v>340</v>
      </c>
      <c r="C240" s="281"/>
      <c r="D240" s="270">
        <v>4</v>
      </c>
      <c r="E240" s="289"/>
      <c r="F240" s="289"/>
    </row>
    <row r="241" spans="1:6" ht="45">
      <c r="A241" s="225">
        <v>37843</v>
      </c>
      <c r="B241" s="276" t="s">
        <v>728</v>
      </c>
      <c r="C241" s="276"/>
      <c r="D241" s="270">
        <v>2</v>
      </c>
      <c r="E241" s="289"/>
      <c r="F241" s="289"/>
    </row>
    <row r="242" spans="1:6">
      <c r="A242" s="225">
        <v>37844</v>
      </c>
      <c r="B242" s="281" t="s">
        <v>341</v>
      </c>
      <c r="C242" s="281"/>
      <c r="D242" s="270">
        <v>2</v>
      </c>
      <c r="E242" s="289"/>
      <c r="F242" s="289"/>
    </row>
    <row r="243" spans="1:6">
      <c r="A243" s="225">
        <v>37845</v>
      </c>
      <c r="B243" s="281" t="s">
        <v>342</v>
      </c>
      <c r="C243" s="281"/>
      <c r="D243" s="270">
        <v>1</v>
      </c>
      <c r="E243" s="289"/>
      <c r="F243" s="289"/>
    </row>
    <row r="244" spans="1:6">
      <c r="A244" s="266" t="s">
        <v>536</v>
      </c>
      <c r="B244" s="280" t="s">
        <v>343</v>
      </c>
      <c r="C244" s="280"/>
      <c r="D244" s="275"/>
      <c r="E244" s="286"/>
      <c r="F244" s="286"/>
    </row>
    <row r="245" spans="1:6">
      <c r="A245" s="225">
        <v>37865</v>
      </c>
      <c r="B245" s="281" t="s">
        <v>729</v>
      </c>
      <c r="C245" s="281"/>
      <c r="D245" s="276"/>
      <c r="E245" s="292"/>
      <c r="F245" s="292"/>
    </row>
    <row r="246" spans="1:6">
      <c r="A246" s="267" t="s">
        <v>344</v>
      </c>
      <c r="B246" s="281" t="s">
        <v>345</v>
      </c>
      <c r="C246" s="281"/>
      <c r="D246" s="270">
        <v>6</v>
      </c>
      <c r="E246" s="289"/>
      <c r="F246" s="289"/>
    </row>
    <row r="247" spans="1:6">
      <c r="A247" s="267" t="s">
        <v>346</v>
      </c>
      <c r="B247" s="281" t="s">
        <v>347</v>
      </c>
      <c r="C247" s="281"/>
      <c r="D247" s="270">
        <v>8</v>
      </c>
      <c r="E247" s="289"/>
      <c r="F247" s="289"/>
    </row>
    <row r="248" spans="1:6">
      <c r="A248" s="267" t="s">
        <v>348</v>
      </c>
      <c r="B248" s="281" t="s">
        <v>698</v>
      </c>
      <c r="C248" s="281"/>
      <c r="D248" s="270">
        <v>4</v>
      </c>
      <c r="E248" s="289"/>
      <c r="F248" s="289"/>
    </row>
    <row r="249" spans="1:6">
      <c r="A249" s="267" t="s">
        <v>349</v>
      </c>
      <c r="B249" s="281" t="s">
        <v>350</v>
      </c>
      <c r="C249" s="281"/>
      <c r="D249" s="270">
        <v>6</v>
      </c>
      <c r="E249" s="289"/>
      <c r="F249" s="289"/>
    </row>
    <row r="250" spans="1:6">
      <c r="A250" s="267" t="s">
        <v>351</v>
      </c>
      <c r="B250" s="281" t="s">
        <v>352</v>
      </c>
      <c r="C250" s="281"/>
      <c r="D250" s="270">
        <v>4</v>
      </c>
      <c r="E250" s="289"/>
      <c r="F250" s="289"/>
    </row>
    <row r="251" spans="1:6">
      <c r="A251" s="267" t="s">
        <v>353</v>
      </c>
      <c r="B251" s="281" t="s">
        <v>354</v>
      </c>
      <c r="C251" s="281"/>
      <c r="D251" s="270">
        <v>1</v>
      </c>
      <c r="E251" s="289"/>
      <c r="F251" s="289"/>
    </row>
    <row r="252" spans="1:6">
      <c r="A252" s="225">
        <v>37866</v>
      </c>
      <c r="B252" s="281" t="s">
        <v>730</v>
      </c>
      <c r="C252" s="281"/>
      <c r="D252" s="276"/>
      <c r="E252" s="292"/>
      <c r="F252" s="292"/>
    </row>
    <row r="253" spans="1:6">
      <c r="A253" s="267" t="s">
        <v>355</v>
      </c>
      <c r="B253" s="281" t="s">
        <v>699</v>
      </c>
      <c r="C253" s="281"/>
      <c r="D253" s="270">
        <v>8</v>
      </c>
      <c r="E253" s="289"/>
      <c r="F253" s="289"/>
    </row>
    <row r="254" spans="1:6">
      <c r="A254" s="267" t="s">
        <v>356</v>
      </c>
      <c r="B254" s="281" t="s">
        <v>700</v>
      </c>
      <c r="C254" s="281"/>
      <c r="D254" s="270">
        <v>6</v>
      </c>
      <c r="E254" s="289"/>
      <c r="F254" s="289"/>
    </row>
    <row r="255" spans="1:6">
      <c r="A255" s="267" t="s">
        <v>357</v>
      </c>
      <c r="B255" s="281" t="s">
        <v>701</v>
      </c>
      <c r="C255" s="281"/>
      <c r="D255" s="270">
        <v>6</v>
      </c>
      <c r="E255" s="289"/>
      <c r="F255" s="289"/>
    </row>
    <row r="256" spans="1:6">
      <c r="A256" s="267" t="s">
        <v>358</v>
      </c>
      <c r="B256" s="281" t="s">
        <v>702</v>
      </c>
      <c r="C256" s="281"/>
      <c r="D256" s="270">
        <v>4</v>
      </c>
      <c r="E256" s="289"/>
      <c r="F256" s="289"/>
    </row>
    <row r="257" spans="1:6">
      <c r="A257" s="225">
        <v>37867</v>
      </c>
      <c r="B257" s="281" t="s">
        <v>731</v>
      </c>
      <c r="C257" s="281"/>
      <c r="D257" s="276"/>
      <c r="E257" s="292"/>
      <c r="F257" s="292"/>
    </row>
    <row r="258" spans="1:6">
      <c r="A258" s="267" t="s">
        <v>359</v>
      </c>
      <c r="B258" s="281" t="s">
        <v>703</v>
      </c>
      <c r="C258" s="281"/>
      <c r="D258" s="270">
        <v>6</v>
      </c>
      <c r="E258" s="289"/>
      <c r="F258" s="289"/>
    </row>
    <row r="259" spans="1:6">
      <c r="A259" s="267" t="s">
        <v>360</v>
      </c>
      <c r="B259" s="281" t="s">
        <v>704</v>
      </c>
      <c r="C259" s="281"/>
      <c r="D259" s="270">
        <v>5</v>
      </c>
      <c r="E259" s="289"/>
      <c r="F259" s="289"/>
    </row>
    <row r="260" spans="1:6">
      <c r="A260" s="267" t="s">
        <v>361</v>
      </c>
      <c r="B260" s="281" t="s">
        <v>705</v>
      </c>
      <c r="C260" s="281"/>
      <c r="D260" s="270">
        <v>4</v>
      </c>
      <c r="E260" s="289"/>
      <c r="F260" s="289"/>
    </row>
    <row r="261" spans="1:6">
      <c r="A261" s="267" t="s">
        <v>362</v>
      </c>
      <c r="B261" s="281" t="s">
        <v>706</v>
      </c>
      <c r="C261" s="281"/>
      <c r="D261" s="270">
        <v>6</v>
      </c>
      <c r="E261" s="289"/>
      <c r="F261" s="289"/>
    </row>
    <row r="262" spans="1:6">
      <c r="A262" s="267" t="s">
        <v>363</v>
      </c>
      <c r="B262" s="281" t="s">
        <v>698</v>
      </c>
      <c r="C262" s="281"/>
      <c r="D262" s="270">
        <v>2</v>
      </c>
      <c r="E262" s="289"/>
      <c r="F262" s="289"/>
    </row>
    <row r="263" spans="1:6">
      <c r="A263" s="267" t="s">
        <v>364</v>
      </c>
      <c r="B263" s="281" t="s">
        <v>365</v>
      </c>
      <c r="C263" s="281"/>
      <c r="D263" s="270">
        <v>8</v>
      </c>
      <c r="E263" s="289"/>
      <c r="F263" s="289"/>
    </row>
    <row r="264" spans="1:6">
      <c r="A264" s="267" t="s">
        <v>366</v>
      </c>
      <c r="B264" s="281" t="s">
        <v>367</v>
      </c>
      <c r="C264" s="281"/>
      <c r="D264" s="270">
        <v>4</v>
      </c>
      <c r="E264" s="289"/>
      <c r="F264" s="289"/>
    </row>
    <row r="265" spans="1:6">
      <c r="A265" s="267" t="s">
        <v>368</v>
      </c>
      <c r="B265" s="281" t="s">
        <v>369</v>
      </c>
      <c r="C265" s="281"/>
      <c r="D265" s="270">
        <v>2</v>
      </c>
      <c r="E265" s="289"/>
      <c r="F265" s="289"/>
    </row>
    <row r="266" spans="1:6">
      <c r="A266" s="267" t="s">
        <v>370</v>
      </c>
      <c r="B266" s="281" t="s">
        <v>371</v>
      </c>
      <c r="C266" s="281"/>
      <c r="D266" s="270">
        <v>1</v>
      </c>
      <c r="E266" s="289"/>
      <c r="F266" s="289"/>
    </row>
    <row r="267" spans="1:6">
      <c r="A267" s="225">
        <v>37868</v>
      </c>
      <c r="B267" s="281" t="s">
        <v>732</v>
      </c>
      <c r="C267" s="281"/>
      <c r="D267" s="276"/>
      <c r="E267" s="292"/>
      <c r="F267" s="292"/>
    </row>
    <row r="268" spans="1:6">
      <c r="A268" s="267" t="s">
        <v>372</v>
      </c>
      <c r="B268" s="281" t="s">
        <v>373</v>
      </c>
      <c r="C268" s="281"/>
      <c r="D268" s="270">
        <v>8</v>
      </c>
      <c r="E268" s="289"/>
      <c r="F268" s="289"/>
    </row>
    <row r="269" spans="1:6">
      <c r="A269" s="267" t="s">
        <v>374</v>
      </c>
      <c r="B269" s="281" t="s">
        <v>375</v>
      </c>
      <c r="C269" s="281"/>
      <c r="D269" s="270">
        <v>6</v>
      </c>
      <c r="E269" s="289"/>
      <c r="F269" s="289"/>
    </row>
    <row r="270" spans="1:6">
      <c r="A270" s="267" t="s">
        <v>376</v>
      </c>
      <c r="B270" s="281" t="s">
        <v>377</v>
      </c>
      <c r="C270" s="281"/>
      <c r="D270" s="270">
        <v>2</v>
      </c>
      <c r="E270" s="289"/>
      <c r="F270" s="289"/>
    </row>
    <row r="271" spans="1:6">
      <c r="A271" s="267" t="s">
        <v>378</v>
      </c>
      <c r="B271" s="281" t="s">
        <v>707</v>
      </c>
      <c r="C271" s="281"/>
      <c r="D271" s="270">
        <v>8</v>
      </c>
      <c r="E271" s="289"/>
      <c r="F271" s="289"/>
    </row>
    <row r="272" spans="1:6">
      <c r="A272" s="267" t="s">
        <v>379</v>
      </c>
      <c r="B272" s="281" t="s">
        <v>380</v>
      </c>
      <c r="C272" s="281"/>
      <c r="D272" s="270">
        <v>4</v>
      </c>
      <c r="E272" s="289"/>
      <c r="F272" s="289"/>
    </row>
    <row r="273" spans="1:6">
      <c r="A273" s="267" t="s">
        <v>381</v>
      </c>
      <c r="B273" s="281" t="s">
        <v>708</v>
      </c>
      <c r="C273" s="281"/>
      <c r="D273" s="270">
        <v>4</v>
      </c>
      <c r="E273" s="289"/>
      <c r="F273" s="289"/>
    </row>
    <row r="274" spans="1:6">
      <c r="A274" s="267" t="s">
        <v>382</v>
      </c>
      <c r="B274" s="281" t="s">
        <v>709</v>
      </c>
      <c r="C274" s="281"/>
      <c r="D274" s="270">
        <v>6</v>
      </c>
      <c r="E274" s="289"/>
      <c r="F274" s="289"/>
    </row>
    <row r="275" spans="1:6" ht="17.100000000000001" customHeight="1">
      <c r="A275" s="225">
        <v>37869</v>
      </c>
      <c r="B275" s="281" t="s">
        <v>733</v>
      </c>
      <c r="C275" s="281"/>
      <c r="D275" s="276"/>
      <c r="E275" s="292"/>
      <c r="F275" s="292"/>
    </row>
    <row r="276" spans="1:6">
      <c r="A276" s="267" t="s">
        <v>383</v>
      </c>
      <c r="B276" s="281" t="s">
        <v>710</v>
      </c>
      <c r="C276" s="281"/>
      <c r="D276" s="270">
        <v>8</v>
      </c>
      <c r="E276" s="289"/>
      <c r="F276" s="289"/>
    </row>
    <row r="277" spans="1:6">
      <c r="A277" s="267" t="s">
        <v>384</v>
      </c>
      <c r="B277" s="281" t="s">
        <v>711</v>
      </c>
      <c r="C277" s="281"/>
      <c r="D277" s="270">
        <v>6</v>
      </c>
      <c r="E277" s="289"/>
      <c r="F277" s="289"/>
    </row>
    <row r="278" spans="1:6">
      <c r="A278" s="267" t="s">
        <v>385</v>
      </c>
      <c r="B278" s="281" t="s">
        <v>712</v>
      </c>
      <c r="C278" s="281"/>
      <c r="D278" s="270">
        <v>6</v>
      </c>
      <c r="E278" s="289"/>
      <c r="F278" s="289"/>
    </row>
    <row r="279" spans="1:6">
      <c r="A279" s="267" t="s">
        <v>386</v>
      </c>
      <c r="B279" s="281" t="s">
        <v>713</v>
      </c>
      <c r="C279" s="281"/>
      <c r="D279" s="270">
        <v>4</v>
      </c>
      <c r="E279" s="289"/>
      <c r="F279" s="289"/>
    </row>
    <row r="280" spans="1:6">
      <c r="A280" s="267" t="s">
        <v>387</v>
      </c>
      <c r="B280" s="281" t="s">
        <v>714</v>
      </c>
      <c r="C280" s="281"/>
      <c r="D280" s="270">
        <v>4</v>
      </c>
      <c r="E280" s="289"/>
      <c r="F280" s="289"/>
    </row>
    <row r="281" spans="1:6">
      <c r="A281" s="267" t="s">
        <v>388</v>
      </c>
      <c r="B281" s="281" t="s">
        <v>389</v>
      </c>
      <c r="C281" s="281"/>
      <c r="D281" s="270">
        <v>2</v>
      </c>
      <c r="E281" s="289"/>
      <c r="F281" s="289"/>
    </row>
    <row r="282" spans="1:6">
      <c r="A282" s="267" t="s">
        <v>390</v>
      </c>
      <c r="B282" s="281" t="s">
        <v>715</v>
      </c>
      <c r="C282" s="281"/>
      <c r="D282" s="270">
        <v>2</v>
      </c>
      <c r="E282" s="289"/>
      <c r="F282" s="289"/>
    </row>
    <row r="283" spans="1:6">
      <c r="A283" s="267" t="s">
        <v>391</v>
      </c>
      <c r="B283" s="281" t="s">
        <v>716</v>
      </c>
      <c r="C283" s="281"/>
      <c r="D283" s="270">
        <v>1</v>
      </c>
      <c r="E283" s="289"/>
      <c r="F283" s="289"/>
    </row>
    <row r="284" spans="1:6">
      <c r="A284" s="225">
        <v>37870</v>
      </c>
      <c r="B284" s="281" t="s">
        <v>734</v>
      </c>
      <c r="C284" s="281"/>
      <c r="D284" s="276"/>
      <c r="E284" s="292"/>
      <c r="F284" s="292"/>
    </row>
    <row r="285" spans="1:6">
      <c r="A285" s="267" t="s">
        <v>392</v>
      </c>
      <c r="B285" s="281" t="s">
        <v>393</v>
      </c>
      <c r="C285" s="281"/>
      <c r="D285" s="270">
        <v>4</v>
      </c>
      <c r="E285" s="289"/>
      <c r="F285" s="289"/>
    </row>
    <row r="286" spans="1:6">
      <c r="A286" s="267" t="s">
        <v>394</v>
      </c>
      <c r="B286" s="281" t="s">
        <v>395</v>
      </c>
      <c r="C286" s="281"/>
      <c r="D286" s="270">
        <v>2</v>
      </c>
      <c r="E286" s="289"/>
      <c r="F286" s="289"/>
    </row>
    <row r="287" spans="1:6">
      <c r="A287" s="267" t="s">
        <v>396</v>
      </c>
      <c r="B287" s="281" t="s">
        <v>717</v>
      </c>
      <c r="C287" s="281"/>
      <c r="D287" s="270">
        <v>4</v>
      </c>
      <c r="E287" s="289"/>
      <c r="F287" s="289"/>
    </row>
    <row r="288" spans="1:6">
      <c r="A288" s="267" t="s">
        <v>397</v>
      </c>
      <c r="B288" s="281" t="s">
        <v>398</v>
      </c>
      <c r="C288" s="281"/>
      <c r="D288" s="270">
        <v>2</v>
      </c>
      <c r="E288" s="289"/>
      <c r="F288" s="289"/>
    </row>
    <row r="289" spans="1:6">
      <c r="A289" s="267" t="s">
        <v>399</v>
      </c>
      <c r="B289" s="281" t="s">
        <v>718</v>
      </c>
      <c r="C289" s="281"/>
      <c r="D289" s="270">
        <v>4</v>
      </c>
      <c r="E289" s="289"/>
      <c r="F289" s="289"/>
    </row>
    <row r="290" spans="1:6">
      <c r="A290" s="267" t="s">
        <v>400</v>
      </c>
      <c r="B290" s="281" t="s">
        <v>401</v>
      </c>
      <c r="C290" s="281"/>
      <c r="D290" s="270">
        <v>2</v>
      </c>
      <c r="E290" s="289"/>
      <c r="F290" s="289"/>
    </row>
    <row r="291" spans="1:6">
      <c r="A291" s="225">
        <v>37871</v>
      </c>
      <c r="B291" s="580" t="s">
        <v>735</v>
      </c>
      <c r="C291" s="580"/>
      <c r="D291" s="276"/>
      <c r="E291" s="293"/>
      <c r="F291" s="293"/>
    </row>
    <row r="292" spans="1:6">
      <c r="A292" s="267" t="s">
        <v>402</v>
      </c>
      <c r="B292" s="281" t="s">
        <v>403</v>
      </c>
      <c r="C292" s="281"/>
      <c r="D292" s="270">
        <v>15</v>
      </c>
      <c r="E292" s="289"/>
      <c r="F292" s="289"/>
    </row>
    <row r="293" spans="1:6">
      <c r="A293" s="267" t="s">
        <v>404</v>
      </c>
      <c r="B293" s="580" t="s">
        <v>753</v>
      </c>
      <c r="C293" s="584"/>
      <c r="D293" s="270">
        <v>5</v>
      </c>
      <c r="E293" s="289"/>
      <c r="F293" s="289"/>
    </row>
    <row r="294" spans="1:6">
      <c r="A294" s="267" t="s">
        <v>405</v>
      </c>
      <c r="B294" s="281" t="s">
        <v>327</v>
      </c>
      <c r="C294" s="281"/>
      <c r="D294" s="270">
        <v>10</v>
      </c>
      <c r="E294" s="289"/>
      <c r="F294" s="289"/>
    </row>
    <row r="295" spans="1:6">
      <c r="A295" s="267" t="s">
        <v>406</v>
      </c>
      <c r="B295" s="281" t="s">
        <v>330</v>
      </c>
      <c r="C295" s="281"/>
      <c r="D295" s="270">
        <v>10</v>
      </c>
      <c r="E295" s="289"/>
      <c r="F295" s="289"/>
    </row>
    <row r="296" spans="1:6">
      <c r="A296" s="267" t="s">
        <v>407</v>
      </c>
      <c r="B296" s="281" t="s">
        <v>331</v>
      </c>
      <c r="C296" s="281"/>
      <c r="D296" s="270">
        <v>5</v>
      </c>
      <c r="E296" s="289"/>
      <c r="F296" s="289"/>
    </row>
    <row r="297" spans="1:6" s="104" customFormat="1">
      <c r="A297" s="266" t="s">
        <v>537</v>
      </c>
      <c r="B297" s="280" t="s">
        <v>408</v>
      </c>
      <c r="C297" s="280"/>
      <c r="D297" s="275"/>
      <c r="E297" s="286"/>
      <c r="F297" s="286"/>
    </row>
    <row r="298" spans="1:6" s="104" customFormat="1">
      <c r="A298" s="225">
        <v>37895</v>
      </c>
      <c r="B298" s="281" t="s">
        <v>409</v>
      </c>
      <c r="C298" s="281"/>
      <c r="D298" s="270">
        <v>30</v>
      </c>
      <c r="E298" s="289"/>
      <c r="F298" s="289"/>
    </row>
    <row r="299" spans="1:6" s="104" customFormat="1">
      <c r="A299" s="225">
        <v>37896</v>
      </c>
      <c r="B299" s="281" t="s">
        <v>410</v>
      </c>
      <c r="C299" s="281"/>
      <c r="D299" s="270">
        <v>20</v>
      </c>
      <c r="E299" s="289"/>
      <c r="F299" s="289"/>
    </row>
    <row r="300" spans="1:6">
      <c r="A300" s="225">
        <v>37897</v>
      </c>
      <c r="B300" s="281" t="s">
        <v>411</v>
      </c>
      <c r="C300" s="281"/>
      <c r="D300" s="270">
        <v>15</v>
      </c>
      <c r="E300" s="289"/>
      <c r="F300" s="289"/>
    </row>
    <row r="301" spans="1:6">
      <c r="A301" s="225">
        <v>37898</v>
      </c>
      <c r="B301" s="580" t="s">
        <v>412</v>
      </c>
      <c r="C301" s="580"/>
      <c r="D301" s="270">
        <v>15</v>
      </c>
      <c r="E301" s="289"/>
      <c r="F301" s="289"/>
    </row>
    <row r="302" spans="1:6" ht="30">
      <c r="A302" s="225">
        <v>37899</v>
      </c>
      <c r="B302" s="276" t="s">
        <v>736</v>
      </c>
      <c r="C302" s="276"/>
      <c r="D302" s="270">
        <v>10</v>
      </c>
      <c r="E302" s="289"/>
      <c r="F302" s="289"/>
    </row>
    <row r="303" spans="1:6" ht="30">
      <c r="A303" s="225">
        <v>37900</v>
      </c>
      <c r="B303" s="281" t="s">
        <v>413</v>
      </c>
      <c r="C303" s="281"/>
      <c r="D303" s="270">
        <v>8</v>
      </c>
      <c r="E303" s="289"/>
      <c r="F303" s="289"/>
    </row>
    <row r="304" spans="1:6">
      <c r="A304" s="225">
        <v>37901</v>
      </c>
      <c r="B304" s="281" t="s">
        <v>414</v>
      </c>
      <c r="C304" s="276"/>
      <c r="D304" s="270">
        <v>8</v>
      </c>
      <c r="E304" s="289"/>
      <c r="F304" s="289"/>
    </row>
    <row r="305" spans="1:6">
      <c r="A305" s="266" t="s">
        <v>538</v>
      </c>
      <c r="B305" s="280" t="s">
        <v>719</v>
      </c>
      <c r="C305" s="280"/>
      <c r="D305" s="275"/>
      <c r="E305" s="286"/>
      <c r="F305" s="286"/>
    </row>
    <row r="306" spans="1:6" ht="17.100000000000001" customHeight="1">
      <c r="A306" s="225">
        <v>37926</v>
      </c>
      <c r="B306" s="276" t="s">
        <v>724</v>
      </c>
      <c r="C306" s="276"/>
      <c r="D306" s="270">
        <v>5</v>
      </c>
      <c r="E306" s="289"/>
      <c r="F306" s="289"/>
    </row>
    <row r="307" spans="1:6">
      <c r="A307" s="225">
        <v>37927</v>
      </c>
      <c r="B307" s="281" t="s">
        <v>329</v>
      </c>
      <c r="C307" s="276"/>
      <c r="D307" s="270">
        <v>5</v>
      </c>
      <c r="E307" s="289"/>
      <c r="F307" s="289"/>
    </row>
    <row r="308" spans="1:6">
      <c r="A308" s="225">
        <v>37928</v>
      </c>
      <c r="B308" s="281" t="s">
        <v>415</v>
      </c>
      <c r="C308" s="281"/>
      <c r="D308" s="270">
        <v>2</v>
      </c>
      <c r="E308" s="289"/>
      <c r="F308" s="289"/>
    </row>
    <row r="309" spans="1:6">
      <c r="A309" s="225">
        <v>37929</v>
      </c>
      <c r="B309" s="281" t="s">
        <v>416</v>
      </c>
      <c r="C309" s="281"/>
      <c r="D309" s="270">
        <v>1</v>
      </c>
      <c r="E309" s="289"/>
      <c r="F309" s="289"/>
    </row>
    <row r="310" spans="1:6">
      <c r="A310" s="225">
        <v>37930</v>
      </c>
      <c r="B310" s="281" t="s">
        <v>417</v>
      </c>
      <c r="C310" s="281"/>
      <c r="D310" s="270">
        <v>2</v>
      </c>
      <c r="E310" s="289"/>
      <c r="F310" s="289"/>
    </row>
    <row r="311" spans="1:6">
      <c r="A311" s="225">
        <v>37931</v>
      </c>
      <c r="B311" s="281" t="s">
        <v>418</v>
      </c>
      <c r="C311" s="281"/>
      <c r="D311" s="270">
        <v>1</v>
      </c>
      <c r="E311" s="289"/>
      <c r="F311" s="289"/>
    </row>
    <row r="312" spans="1:6">
      <c r="A312" s="266" t="s">
        <v>539</v>
      </c>
      <c r="B312" s="280" t="s">
        <v>419</v>
      </c>
      <c r="C312" s="280"/>
      <c r="D312" s="275"/>
      <c r="E312" s="286"/>
      <c r="F312" s="286"/>
    </row>
    <row r="313" spans="1:6" ht="18" customHeight="1">
      <c r="A313" s="225">
        <v>37956</v>
      </c>
      <c r="B313" s="281" t="s">
        <v>333</v>
      </c>
      <c r="C313" s="281"/>
      <c r="D313" s="270">
        <v>8</v>
      </c>
      <c r="E313" s="289"/>
      <c r="F313" s="289"/>
    </row>
    <row r="314" spans="1:6" ht="30">
      <c r="A314" s="225">
        <v>37957</v>
      </c>
      <c r="B314" s="281" t="s">
        <v>334</v>
      </c>
      <c r="C314" s="281"/>
      <c r="D314" s="270">
        <v>5</v>
      </c>
      <c r="E314" s="289"/>
      <c r="F314" s="289"/>
    </row>
    <row r="315" spans="1:6" ht="11.1" customHeight="1">
      <c r="A315" s="225">
        <v>37958</v>
      </c>
      <c r="B315" s="281" t="s">
        <v>335</v>
      </c>
      <c r="C315" s="281"/>
      <c r="D315" s="270">
        <v>4</v>
      </c>
      <c r="E315" s="289"/>
      <c r="F315" s="289"/>
    </row>
    <row r="316" spans="1:6" s="97" customFormat="1" ht="30">
      <c r="A316" s="225">
        <v>37959</v>
      </c>
      <c r="B316" s="281" t="s">
        <v>336</v>
      </c>
      <c r="C316" s="281"/>
      <c r="D316" s="270">
        <v>3</v>
      </c>
      <c r="E316" s="289"/>
      <c r="F316" s="289"/>
    </row>
    <row r="317" spans="1:6" s="97" customFormat="1" ht="30">
      <c r="A317" s="225">
        <v>37960</v>
      </c>
      <c r="B317" s="281" t="s">
        <v>337</v>
      </c>
      <c r="C317" s="281"/>
      <c r="D317" s="270">
        <v>4</v>
      </c>
      <c r="E317" s="289"/>
      <c r="F317" s="289"/>
    </row>
    <row r="318" spans="1:6" s="97" customFormat="1" ht="15">
      <c r="A318" s="225">
        <v>37961</v>
      </c>
      <c r="B318" s="580" t="s">
        <v>338</v>
      </c>
      <c r="C318" s="580"/>
      <c r="D318" s="270">
        <v>3</v>
      </c>
      <c r="E318" s="290"/>
      <c r="F318" s="290"/>
    </row>
    <row r="319" spans="1:6" s="97" customFormat="1" ht="15">
      <c r="A319" s="225">
        <v>37962</v>
      </c>
      <c r="B319" s="281" t="s">
        <v>339</v>
      </c>
      <c r="C319" s="281"/>
      <c r="D319" s="270">
        <v>3</v>
      </c>
      <c r="E319" s="289"/>
      <c r="F319" s="289"/>
    </row>
    <row r="320" spans="1:6" s="97" customFormat="1" ht="15">
      <c r="A320" s="225">
        <v>37963</v>
      </c>
      <c r="B320" s="281" t="s">
        <v>420</v>
      </c>
      <c r="C320" s="281"/>
      <c r="D320" s="270">
        <v>4</v>
      </c>
      <c r="E320" s="289"/>
      <c r="F320" s="289"/>
    </row>
    <row r="321" spans="1:6" s="97" customFormat="1" ht="15">
      <c r="A321" s="225">
        <v>37964</v>
      </c>
      <c r="B321" s="281" t="s">
        <v>421</v>
      </c>
      <c r="C321" s="281"/>
      <c r="D321" s="270">
        <v>2</v>
      </c>
      <c r="E321" s="289"/>
      <c r="F321" s="289"/>
    </row>
    <row r="322" spans="1:6">
      <c r="A322" s="225">
        <v>37965</v>
      </c>
      <c r="B322" s="281" t="s">
        <v>422</v>
      </c>
      <c r="C322" s="281"/>
      <c r="D322" s="270">
        <v>1</v>
      </c>
      <c r="E322" s="289"/>
      <c r="F322" s="289"/>
    </row>
    <row r="323" spans="1:6">
      <c r="A323" s="225">
        <v>37966</v>
      </c>
      <c r="B323" s="281" t="s">
        <v>423</v>
      </c>
      <c r="C323" s="281"/>
      <c r="D323" s="271">
        <v>0.5</v>
      </c>
      <c r="E323" s="294"/>
      <c r="F323" s="294"/>
    </row>
    <row r="324" spans="1:6" ht="30">
      <c r="A324" s="225">
        <v>37967</v>
      </c>
      <c r="B324" s="276" t="s">
        <v>737</v>
      </c>
      <c r="C324" s="276"/>
      <c r="D324" s="272">
        <v>0.75</v>
      </c>
      <c r="E324" s="295"/>
      <c r="F324" s="295"/>
    </row>
    <row r="325" spans="1:6" s="16" customFormat="1" ht="30">
      <c r="A325" s="225">
        <v>37968</v>
      </c>
      <c r="B325" s="276" t="s">
        <v>738</v>
      </c>
      <c r="C325" s="276"/>
      <c r="D325" s="272">
        <v>0.25</v>
      </c>
      <c r="E325" s="295"/>
      <c r="F325" s="295"/>
    </row>
    <row r="326" spans="1:6" s="16" customFormat="1" ht="15">
      <c r="A326" s="225">
        <v>37969</v>
      </c>
      <c r="B326" s="580" t="s">
        <v>424</v>
      </c>
      <c r="C326" s="584"/>
      <c r="D326" s="272">
        <v>0.75</v>
      </c>
      <c r="E326" s="295"/>
      <c r="F326" s="295"/>
    </row>
    <row r="327" spans="1:6" s="16" customFormat="1" ht="15">
      <c r="A327" s="225">
        <v>37970</v>
      </c>
      <c r="B327" s="580" t="s">
        <v>425</v>
      </c>
      <c r="C327" s="580"/>
      <c r="D327" s="271">
        <v>0.5</v>
      </c>
      <c r="E327" s="294"/>
      <c r="F327" s="294"/>
    </row>
    <row r="328" spans="1:6" s="16" customFormat="1" ht="15">
      <c r="A328" s="225">
        <v>37971</v>
      </c>
      <c r="B328" s="580" t="s">
        <v>426</v>
      </c>
      <c r="C328" s="584"/>
      <c r="D328" s="271">
        <v>0.5</v>
      </c>
      <c r="E328" s="294"/>
      <c r="F328" s="294"/>
    </row>
    <row r="329" spans="1:6" s="16" customFormat="1" ht="15">
      <c r="A329" s="225">
        <v>37972</v>
      </c>
      <c r="B329" s="281" t="s">
        <v>427</v>
      </c>
      <c r="C329" s="276"/>
      <c r="D329" s="272">
        <v>0.25</v>
      </c>
      <c r="E329" s="295"/>
      <c r="F329" s="295"/>
    </row>
    <row r="330" spans="1:6" s="16" customFormat="1" ht="30">
      <c r="A330" s="225">
        <v>37973</v>
      </c>
      <c r="B330" s="276" t="s">
        <v>739</v>
      </c>
      <c r="C330" s="276"/>
      <c r="D330" s="271">
        <v>0.5</v>
      </c>
      <c r="E330" s="294"/>
      <c r="F330" s="294"/>
    </row>
    <row r="331" spans="1:6">
      <c r="A331" s="225">
        <v>37974</v>
      </c>
      <c r="B331" s="281" t="s">
        <v>428</v>
      </c>
      <c r="C331" s="281"/>
      <c r="D331" s="270">
        <v>3</v>
      </c>
      <c r="E331" s="289"/>
      <c r="F331" s="289"/>
    </row>
    <row r="332" spans="1:6">
      <c r="A332" s="266" t="s">
        <v>540</v>
      </c>
      <c r="B332" s="280" t="s">
        <v>429</v>
      </c>
      <c r="C332" s="280"/>
      <c r="D332" s="275"/>
      <c r="E332" s="286"/>
      <c r="F332" s="286"/>
    </row>
    <row r="333" spans="1:6">
      <c r="A333" s="267" t="s">
        <v>430</v>
      </c>
      <c r="B333" s="281" t="s">
        <v>729</v>
      </c>
      <c r="C333" s="281"/>
      <c r="D333" s="276"/>
      <c r="E333" s="292"/>
      <c r="F333" s="292"/>
    </row>
    <row r="334" spans="1:6" s="16" customFormat="1" ht="17.100000000000001" customHeight="1">
      <c r="A334" s="267" t="s">
        <v>431</v>
      </c>
      <c r="B334" s="281" t="s">
        <v>345</v>
      </c>
      <c r="C334" s="281"/>
      <c r="D334" s="270">
        <v>4</v>
      </c>
      <c r="E334" s="289"/>
      <c r="F334" s="289"/>
    </row>
    <row r="335" spans="1:6" s="16" customFormat="1" ht="15">
      <c r="A335" s="267" t="s">
        <v>432</v>
      </c>
      <c r="B335" s="281" t="s">
        <v>347</v>
      </c>
      <c r="C335" s="281"/>
      <c r="D335" s="270">
        <v>6</v>
      </c>
      <c r="E335" s="289"/>
      <c r="F335" s="289"/>
    </row>
    <row r="336" spans="1:6">
      <c r="A336" s="267" t="s">
        <v>433</v>
      </c>
      <c r="B336" s="281" t="s">
        <v>698</v>
      </c>
      <c r="C336" s="281"/>
      <c r="D336" s="270">
        <v>3</v>
      </c>
      <c r="E336" s="289"/>
      <c r="F336" s="289"/>
    </row>
    <row r="337" spans="1:6" s="16" customFormat="1" ht="15">
      <c r="A337" s="267" t="s">
        <v>434</v>
      </c>
      <c r="B337" s="281" t="s">
        <v>350</v>
      </c>
      <c r="C337" s="281"/>
      <c r="D337" s="270">
        <v>4</v>
      </c>
      <c r="E337" s="289"/>
      <c r="F337" s="289"/>
    </row>
    <row r="338" spans="1:6" s="16" customFormat="1" ht="15">
      <c r="A338" s="267" t="s">
        <v>435</v>
      </c>
      <c r="B338" s="281" t="s">
        <v>352</v>
      </c>
      <c r="C338" s="281"/>
      <c r="D338" s="270">
        <v>3</v>
      </c>
      <c r="E338" s="289"/>
      <c r="F338" s="289"/>
    </row>
    <row r="339" spans="1:6">
      <c r="A339" s="267" t="s">
        <v>436</v>
      </c>
      <c r="B339" s="281" t="s">
        <v>354</v>
      </c>
      <c r="C339" s="281"/>
      <c r="D339" s="271">
        <v>0.5</v>
      </c>
      <c r="E339" s="294"/>
      <c r="F339" s="294"/>
    </row>
    <row r="340" spans="1:6">
      <c r="A340" s="267" t="s">
        <v>437</v>
      </c>
      <c r="B340" s="281" t="s">
        <v>730</v>
      </c>
      <c r="C340" s="281"/>
      <c r="D340" s="276"/>
      <c r="E340" s="292"/>
      <c r="F340" s="292"/>
    </row>
    <row r="341" spans="1:6">
      <c r="A341" s="267" t="s">
        <v>438</v>
      </c>
      <c r="B341" s="281" t="s">
        <v>699</v>
      </c>
      <c r="C341" s="281"/>
      <c r="D341" s="270">
        <v>6</v>
      </c>
      <c r="E341" s="289"/>
      <c r="F341" s="289"/>
    </row>
    <row r="342" spans="1:6">
      <c r="A342" s="267" t="s">
        <v>439</v>
      </c>
      <c r="B342" s="281" t="s">
        <v>700</v>
      </c>
      <c r="C342" s="281"/>
      <c r="D342" s="270">
        <v>5</v>
      </c>
      <c r="E342" s="289"/>
      <c r="F342" s="289"/>
    </row>
    <row r="343" spans="1:6">
      <c r="A343" s="267" t="s">
        <v>440</v>
      </c>
      <c r="B343" s="281" t="s">
        <v>701</v>
      </c>
      <c r="C343" s="281"/>
      <c r="D343" s="270">
        <v>5</v>
      </c>
      <c r="E343" s="289"/>
      <c r="F343" s="289"/>
    </row>
    <row r="344" spans="1:6">
      <c r="A344" s="267" t="s">
        <v>441</v>
      </c>
      <c r="B344" s="281" t="s">
        <v>702</v>
      </c>
      <c r="C344" s="281"/>
      <c r="D344" s="270">
        <v>3</v>
      </c>
      <c r="E344" s="289"/>
      <c r="F344" s="289"/>
    </row>
    <row r="345" spans="1:6">
      <c r="A345" s="267" t="s">
        <v>442</v>
      </c>
      <c r="B345" s="281" t="s">
        <v>731</v>
      </c>
      <c r="C345" s="281"/>
      <c r="D345" s="276"/>
      <c r="E345" s="292"/>
      <c r="F345" s="292"/>
    </row>
    <row r="346" spans="1:6">
      <c r="A346" s="267" t="s">
        <v>443</v>
      </c>
      <c r="B346" s="281" t="s">
        <v>703</v>
      </c>
      <c r="C346" s="281"/>
      <c r="D346" s="270">
        <v>5</v>
      </c>
      <c r="E346" s="289"/>
      <c r="F346" s="289"/>
    </row>
    <row r="347" spans="1:6" ht="17.100000000000001" customHeight="1">
      <c r="A347" s="267" t="s">
        <v>444</v>
      </c>
      <c r="B347" s="281" t="s">
        <v>704</v>
      </c>
      <c r="C347" s="281"/>
      <c r="D347" s="270">
        <v>4</v>
      </c>
      <c r="E347" s="289"/>
      <c r="F347" s="289"/>
    </row>
    <row r="348" spans="1:6">
      <c r="A348" s="267" t="s">
        <v>445</v>
      </c>
      <c r="B348" s="281" t="s">
        <v>705</v>
      </c>
      <c r="C348" s="281"/>
      <c r="D348" s="270">
        <v>3</v>
      </c>
      <c r="E348" s="289"/>
      <c r="F348" s="289"/>
    </row>
    <row r="349" spans="1:6">
      <c r="A349" s="267" t="s">
        <v>446</v>
      </c>
      <c r="B349" s="281" t="s">
        <v>706</v>
      </c>
      <c r="C349" s="281"/>
      <c r="D349" s="270">
        <v>4</v>
      </c>
      <c r="E349" s="289"/>
      <c r="F349" s="289"/>
    </row>
    <row r="350" spans="1:6">
      <c r="A350" s="267" t="s">
        <v>447</v>
      </c>
      <c r="B350" s="281" t="s">
        <v>698</v>
      </c>
      <c r="C350" s="281"/>
      <c r="D350" s="270">
        <v>1</v>
      </c>
      <c r="E350" s="289"/>
      <c r="F350" s="289"/>
    </row>
    <row r="351" spans="1:6">
      <c r="A351" s="267" t="s">
        <v>448</v>
      </c>
      <c r="B351" s="281" t="s">
        <v>365</v>
      </c>
      <c r="C351" s="281"/>
      <c r="D351" s="270">
        <v>6</v>
      </c>
      <c r="E351" s="289"/>
      <c r="F351" s="289"/>
    </row>
    <row r="352" spans="1:6">
      <c r="A352" s="267" t="s">
        <v>449</v>
      </c>
      <c r="B352" s="281" t="s">
        <v>720</v>
      </c>
      <c r="C352" s="281"/>
      <c r="D352" s="270">
        <v>3</v>
      </c>
      <c r="E352" s="289"/>
      <c r="F352" s="289"/>
    </row>
    <row r="353" spans="1:6">
      <c r="A353" s="267" t="s">
        <v>450</v>
      </c>
      <c r="B353" s="281" t="s">
        <v>369</v>
      </c>
      <c r="C353" s="281"/>
      <c r="D353" s="270">
        <v>1</v>
      </c>
      <c r="E353" s="289"/>
      <c r="F353" s="289"/>
    </row>
    <row r="354" spans="1:6">
      <c r="A354" s="267" t="s">
        <v>451</v>
      </c>
      <c r="B354" s="281" t="s">
        <v>721</v>
      </c>
      <c r="C354" s="281"/>
      <c r="D354" s="272">
        <v>0.75</v>
      </c>
      <c r="E354" s="295"/>
      <c r="F354" s="295"/>
    </row>
    <row r="355" spans="1:6">
      <c r="A355" s="267" t="s">
        <v>452</v>
      </c>
      <c r="B355" s="281" t="s">
        <v>732</v>
      </c>
      <c r="C355" s="281"/>
      <c r="D355" s="276"/>
      <c r="E355" s="292"/>
      <c r="F355" s="292"/>
    </row>
    <row r="356" spans="1:6">
      <c r="A356" s="267" t="s">
        <v>453</v>
      </c>
      <c r="B356" s="281" t="s">
        <v>373</v>
      </c>
      <c r="C356" s="281"/>
      <c r="D356" s="270">
        <v>4</v>
      </c>
      <c r="E356" s="289"/>
      <c r="F356" s="289"/>
    </row>
    <row r="357" spans="1:6">
      <c r="A357" s="267" t="s">
        <v>454</v>
      </c>
      <c r="B357" s="281" t="s">
        <v>375</v>
      </c>
      <c r="C357" s="281"/>
      <c r="D357" s="270">
        <v>3</v>
      </c>
      <c r="E357" s="289"/>
      <c r="F357" s="289"/>
    </row>
    <row r="358" spans="1:6">
      <c r="A358" s="267" t="s">
        <v>455</v>
      </c>
      <c r="B358" s="281" t="s">
        <v>377</v>
      </c>
      <c r="C358" s="281"/>
      <c r="D358" s="270">
        <v>1</v>
      </c>
      <c r="E358" s="289"/>
      <c r="F358" s="289"/>
    </row>
    <row r="359" spans="1:6">
      <c r="A359" s="267" t="s">
        <v>456</v>
      </c>
      <c r="B359" s="281" t="s">
        <v>707</v>
      </c>
      <c r="C359" s="281"/>
      <c r="D359" s="270">
        <v>4</v>
      </c>
      <c r="E359" s="289"/>
      <c r="F359" s="289"/>
    </row>
    <row r="360" spans="1:6">
      <c r="A360" s="267" t="s">
        <v>457</v>
      </c>
      <c r="B360" s="281" t="s">
        <v>380</v>
      </c>
      <c r="C360" s="281"/>
      <c r="D360" s="270">
        <v>2</v>
      </c>
      <c r="E360" s="289"/>
      <c r="F360" s="289"/>
    </row>
    <row r="361" spans="1:6">
      <c r="A361" s="267" t="s">
        <v>458</v>
      </c>
      <c r="B361" s="281" t="s">
        <v>708</v>
      </c>
      <c r="C361" s="281"/>
      <c r="D361" s="270">
        <v>2</v>
      </c>
      <c r="E361" s="289"/>
      <c r="F361" s="289"/>
    </row>
    <row r="362" spans="1:6">
      <c r="A362" s="267" t="s">
        <v>459</v>
      </c>
      <c r="B362" s="281" t="s">
        <v>709</v>
      </c>
      <c r="C362" s="281"/>
      <c r="D362" s="270">
        <v>3</v>
      </c>
      <c r="E362" s="289"/>
      <c r="F362" s="289"/>
    </row>
    <row r="363" spans="1:6">
      <c r="A363" s="267" t="s">
        <v>460</v>
      </c>
      <c r="B363" s="281" t="s">
        <v>733</v>
      </c>
      <c r="C363" s="281"/>
      <c r="D363" s="276"/>
      <c r="E363" s="292"/>
      <c r="F363" s="292"/>
    </row>
    <row r="364" spans="1:6">
      <c r="A364" s="267" t="s">
        <v>461</v>
      </c>
      <c r="B364" s="281" t="s">
        <v>710</v>
      </c>
      <c r="C364" s="281"/>
      <c r="D364" s="270">
        <v>4</v>
      </c>
      <c r="E364" s="289"/>
      <c r="F364" s="289"/>
    </row>
    <row r="365" spans="1:6">
      <c r="A365" s="267" t="s">
        <v>462</v>
      </c>
      <c r="B365" s="281" t="s">
        <v>711</v>
      </c>
      <c r="C365" s="281"/>
      <c r="D365" s="270">
        <v>3</v>
      </c>
      <c r="E365" s="289"/>
      <c r="F365" s="289"/>
    </row>
    <row r="366" spans="1:6">
      <c r="A366" s="267" t="s">
        <v>463</v>
      </c>
      <c r="B366" s="281" t="s">
        <v>712</v>
      </c>
      <c r="C366" s="281"/>
      <c r="D366" s="270">
        <v>3</v>
      </c>
      <c r="E366" s="289"/>
      <c r="F366" s="289"/>
    </row>
    <row r="367" spans="1:6">
      <c r="A367" s="267" t="s">
        <v>464</v>
      </c>
      <c r="B367" s="281" t="s">
        <v>713</v>
      </c>
      <c r="C367" s="281"/>
      <c r="D367" s="270">
        <v>2</v>
      </c>
      <c r="E367" s="289"/>
      <c r="F367" s="289"/>
    </row>
    <row r="368" spans="1:6">
      <c r="A368" s="267" t="s">
        <v>465</v>
      </c>
      <c r="B368" s="281" t="s">
        <v>714</v>
      </c>
      <c r="C368" s="281"/>
      <c r="D368" s="270">
        <v>2</v>
      </c>
      <c r="E368" s="289"/>
      <c r="F368" s="289"/>
    </row>
    <row r="369" spans="1:6">
      <c r="A369" s="267" t="s">
        <v>466</v>
      </c>
      <c r="B369" s="281" t="s">
        <v>389</v>
      </c>
      <c r="C369" s="281"/>
      <c r="D369" s="270">
        <v>1</v>
      </c>
      <c r="E369" s="289"/>
      <c r="F369" s="289"/>
    </row>
    <row r="370" spans="1:6">
      <c r="A370" s="267" t="s">
        <v>467</v>
      </c>
      <c r="B370" s="281" t="s">
        <v>715</v>
      </c>
      <c r="C370" s="281"/>
      <c r="D370" s="270">
        <v>1</v>
      </c>
      <c r="E370" s="289"/>
      <c r="F370" s="289"/>
    </row>
    <row r="371" spans="1:6">
      <c r="A371" s="267" t="s">
        <v>468</v>
      </c>
      <c r="B371" s="281" t="s">
        <v>716</v>
      </c>
      <c r="C371" s="281"/>
      <c r="D371" s="271">
        <v>0.5</v>
      </c>
      <c r="E371" s="294"/>
      <c r="F371" s="294"/>
    </row>
    <row r="372" spans="1:6">
      <c r="A372" s="267" t="s">
        <v>469</v>
      </c>
      <c r="B372" s="281" t="s">
        <v>734</v>
      </c>
      <c r="C372" s="281"/>
      <c r="D372" s="276"/>
      <c r="E372" s="292"/>
      <c r="F372" s="292"/>
    </row>
    <row r="373" spans="1:6">
      <c r="A373" s="267" t="s">
        <v>470</v>
      </c>
      <c r="B373" s="281" t="s">
        <v>393</v>
      </c>
      <c r="C373" s="281"/>
      <c r="D373" s="270">
        <v>2</v>
      </c>
      <c r="E373" s="289"/>
      <c r="F373" s="289"/>
    </row>
    <row r="374" spans="1:6">
      <c r="A374" s="267" t="s">
        <v>471</v>
      </c>
      <c r="B374" s="281" t="s">
        <v>395</v>
      </c>
      <c r="C374" s="281"/>
      <c r="D374" s="270">
        <v>1</v>
      </c>
      <c r="E374" s="289"/>
      <c r="F374" s="289"/>
    </row>
    <row r="375" spans="1:6">
      <c r="A375" s="267" t="s">
        <v>472</v>
      </c>
      <c r="B375" s="281" t="s">
        <v>717</v>
      </c>
      <c r="C375" s="281"/>
      <c r="D375" s="270">
        <v>2</v>
      </c>
      <c r="E375" s="289"/>
      <c r="F375" s="289"/>
    </row>
    <row r="376" spans="1:6">
      <c r="A376" s="267" t="s">
        <v>473</v>
      </c>
      <c r="B376" s="281" t="s">
        <v>398</v>
      </c>
      <c r="C376" s="281"/>
      <c r="D376" s="270">
        <v>1</v>
      </c>
      <c r="E376" s="289"/>
      <c r="F376" s="289"/>
    </row>
    <row r="377" spans="1:6">
      <c r="A377" s="267" t="s">
        <v>474</v>
      </c>
      <c r="B377" s="281" t="s">
        <v>718</v>
      </c>
      <c r="C377" s="281"/>
      <c r="D377" s="270">
        <v>2</v>
      </c>
      <c r="E377" s="289"/>
      <c r="F377" s="289"/>
    </row>
    <row r="378" spans="1:6">
      <c r="A378" s="267" t="s">
        <v>475</v>
      </c>
      <c r="B378" s="281" t="s">
        <v>401</v>
      </c>
      <c r="C378" s="281"/>
      <c r="D378" s="270">
        <v>1</v>
      </c>
      <c r="E378" s="289"/>
      <c r="F378" s="289"/>
    </row>
    <row r="379" spans="1:6">
      <c r="A379" s="267" t="s">
        <v>476</v>
      </c>
      <c r="B379" s="580" t="s">
        <v>735</v>
      </c>
      <c r="C379" s="580"/>
      <c r="D379" s="276"/>
      <c r="E379" s="293"/>
      <c r="F379" s="293"/>
    </row>
    <row r="380" spans="1:6">
      <c r="A380" s="267" t="s">
        <v>477</v>
      </c>
      <c r="B380" s="281" t="s">
        <v>403</v>
      </c>
      <c r="C380" s="281"/>
      <c r="D380" s="270">
        <v>8</v>
      </c>
      <c r="E380" s="289"/>
      <c r="F380" s="289"/>
    </row>
    <row r="381" spans="1:6">
      <c r="A381" s="267" t="s">
        <v>478</v>
      </c>
      <c r="B381" s="281" t="s">
        <v>753</v>
      </c>
      <c r="C381" s="276"/>
      <c r="D381" s="270">
        <v>3</v>
      </c>
      <c r="E381" s="289"/>
      <c r="F381" s="289"/>
    </row>
    <row r="382" spans="1:6">
      <c r="A382" s="267" t="s">
        <v>479</v>
      </c>
      <c r="B382" s="281" t="s">
        <v>327</v>
      </c>
      <c r="C382" s="281"/>
      <c r="D382" s="270">
        <v>5</v>
      </c>
      <c r="E382" s="289"/>
      <c r="F382" s="289"/>
    </row>
    <row r="383" spans="1:6">
      <c r="A383" s="267" t="s">
        <v>480</v>
      </c>
      <c r="B383" s="281" t="s">
        <v>330</v>
      </c>
      <c r="C383" s="281"/>
      <c r="D383" s="270">
        <v>5</v>
      </c>
      <c r="E383" s="289"/>
      <c r="F383" s="289"/>
    </row>
    <row r="384" spans="1:6">
      <c r="A384" s="267" t="s">
        <v>481</v>
      </c>
      <c r="B384" s="281" t="s">
        <v>331</v>
      </c>
      <c r="C384" s="281"/>
      <c r="D384" s="270">
        <v>2</v>
      </c>
      <c r="E384" s="289"/>
      <c r="F384" s="289"/>
    </row>
    <row r="385" spans="1:6">
      <c r="A385" s="266" t="s">
        <v>541</v>
      </c>
      <c r="B385" s="280" t="s">
        <v>482</v>
      </c>
      <c r="C385" s="280"/>
      <c r="D385" s="275"/>
      <c r="E385" s="286"/>
      <c r="F385" s="286"/>
    </row>
    <row r="386" spans="1:6">
      <c r="A386" s="267" t="s">
        <v>483</v>
      </c>
      <c r="B386" s="281" t="s">
        <v>484</v>
      </c>
      <c r="C386" s="281"/>
      <c r="D386" s="270">
        <v>20</v>
      </c>
      <c r="E386" s="289"/>
      <c r="F386" s="289"/>
    </row>
    <row r="387" spans="1:6">
      <c r="A387" s="267" t="s">
        <v>485</v>
      </c>
      <c r="B387" s="281" t="s">
        <v>486</v>
      </c>
      <c r="C387" s="281"/>
      <c r="D387" s="270">
        <v>8</v>
      </c>
      <c r="E387" s="289"/>
      <c r="F387" s="289"/>
    </row>
    <row r="388" spans="1:6">
      <c r="A388" s="267" t="s">
        <v>487</v>
      </c>
      <c r="B388" s="281" t="s">
        <v>488</v>
      </c>
      <c r="C388" s="281"/>
      <c r="D388" s="270">
        <v>5</v>
      </c>
      <c r="E388" s="289"/>
      <c r="F388" s="289"/>
    </row>
    <row r="389" spans="1:6">
      <c r="A389" s="267" t="s">
        <v>489</v>
      </c>
      <c r="B389" s="281" t="s">
        <v>490</v>
      </c>
      <c r="C389" s="281"/>
      <c r="D389" s="270">
        <v>5</v>
      </c>
      <c r="E389" s="289"/>
      <c r="F389" s="289"/>
    </row>
    <row r="390" spans="1:6">
      <c r="A390" s="267" t="s">
        <v>491</v>
      </c>
      <c r="B390" s="281" t="s">
        <v>492</v>
      </c>
      <c r="C390" s="281"/>
      <c r="D390" s="270">
        <v>4</v>
      </c>
      <c r="E390" s="289"/>
      <c r="F390" s="289"/>
    </row>
    <row r="391" spans="1:6" ht="30">
      <c r="A391" s="267" t="s">
        <v>493</v>
      </c>
      <c r="B391" s="281" t="s">
        <v>494</v>
      </c>
      <c r="C391" s="281"/>
      <c r="D391" s="270">
        <v>3</v>
      </c>
      <c r="E391" s="289"/>
      <c r="F391" s="289"/>
    </row>
    <row r="392" spans="1:6">
      <c r="A392" s="267" t="s">
        <v>495</v>
      </c>
      <c r="B392" s="281" t="s">
        <v>496</v>
      </c>
      <c r="C392" s="281"/>
      <c r="D392" s="270">
        <v>3</v>
      </c>
      <c r="E392" s="289"/>
      <c r="F392" s="289"/>
    </row>
    <row r="393" spans="1:6">
      <c r="A393" s="266" t="s">
        <v>722</v>
      </c>
      <c r="B393" s="280" t="s">
        <v>497</v>
      </c>
      <c r="C393" s="280"/>
      <c r="D393" s="275"/>
      <c r="E393" s="286"/>
      <c r="F393" s="286"/>
    </row>
    <row r="394" spans="1:6">
      <c r="A394" s="267" t="s">
        <v>498</v>
      </c>
      <c r="B394" s="281" t="s">
        <v>499</v>
      </c>
      <c r="C394" s="281"/>
      <c r="D394" s="270">
        <v>5</v>
      </c>
      <c r="E394" s="289"/>
      <c r="F394" s="289"/>
    </row>
    <row r="395" spans="1:6">
      <c r="A395" s="267" t="s">
        <v>500</v>
      </c>
      <c r="B395" s="281" t="s">
        <v>501</v>
      </c>
      <c r="C395" s="281"/>
      <c r="D395" s="270">
        <v>5</v>
      </c>
      <c r="E395" s="289"/>
      <c r="F395" s="289"/>
    </row>
    <row r="396" spans="1:6">
      <c r="A396" s="267" t="s">
        <v>502</v>
      </c>
      <c r="B396" s="281" t="s">
        <v>503</v>
      </c>
      <c r="C396" s="281"/>
      <c r="D396" s="270">
        <v>3</v>
      </c>
      <c r="E396" s="289"/>
      <c r="F396" s="289"/>
    </row>
    <row r="397" spans="1:6">
      <c r="A397" s="267" t="s">
        <v>504</v>
      </c>
      <c r="B397" s="281" t="s">
        <v>505</v>
      </c>
      <c r="C397" s="281"/>
      <c r="D397" s="270">
        <v>3</v>
      </c>
      <c r="E397" s="289"/>
      <c r="F397" s="289"/>
    </row>
    <row r="400" spans="1:6" ht="17.100000000000001" customHeight="1"/>
    <row r="408" ht="17.100000000000001" customHeight="1"/>
    <row r="415" ht="17.100000000000001" customHeight="1"/>
    <row r="435" ht="17.100000000000001" customHeight="1"/>
    <row r="488" ht="17.100000000000001" customHeight="1"/>
    <row r="496" ht="17.100000000000001" customHeight="1"/>
  </sheetData>
  <mergeCells count="52">
    <mergeCell ref="B379:C379"/>
    <mergeCell ref="B181:C181"/>
    <mergeCell ref="B206:C206"/>
    <mergeCell ref="B211:C211"/>
    <mergeCell ref="B216:C216"/>
    <mergeCell ref="B221:C221"/>
    <mergeCell ref="B293:C293"/>
    <mergeCell ref="B291:C291"/>
    <mergeCell ref="B328:C328"/>
    <mergeCell ref="B327:C327"/>
    <mergeCell ref="B326:C326"/>
    <mergeCell ref="B318:C318"/>
    <mergeCell ref="B130:C130"/>
    <mergeCell ref="B135:C135"/>
    <mergeCell ref="B140:C140"/>
    <mergeCell ref="B145:C145"/>
    <mergeCell ref="B88:C88"/>
    <mergeCell ref="B93:C93"/>
    <mergeCell ref="B98:C98"/>
    <mergeCell ref="B103:C103"/>
    <mergeCell ref="B109:C109"/>
    <mergeCell ref="B124:C124"/>
    <mergeCell ref="B42:C42"/>
    <mergeCell ref="B47:C47"/>
    <mergeCell ref="D1:D2"/>
    <mergeCell ref="E1:E2"/>
    <mergeCell ref="B51:C51"/>
    <mergeCell ref="B30:C30"/>
    <mergeCell ref="B26:C26"/>
    <mergeCell ref="B22:C22"/>
    <mergeCell ref="B34:C34"/>
    <mergeCell ref="B38:C38"/>
    <mergeCell ref="B3:C3"/>
    <mergeCell ref="B8:C8"/>
    <mergeCell ref="B9:C9"/>
    <mergeCell ref="B13:C13"/>
    <mergeCell ref="B17:C17"/>
    <mergeCell ref="B55:C55"/>
    <mergeCell ref="B59:C59"/>
    <mergeCell ref="B63:C63"/>
    <mergeCell ref="B67:C67"/>
    <mergeCell ref="B71:C71"/>
    <mergeCell ref="B75:C75"/>
    <mergeCell ref="B79:C79"/>
    <mergeCell ref="B83:C83"/>
    <mergeCell ref="B114:C114"/>
    <mergeCell ref="B119:C119"/>
    <mergeCell ref="B150:C150"/>
    <mergeCell ref="B155:C155"/>
    <mergeCell ref="B160:C160"/>
    <mergeCell ref="B165:C165"/>
    <mergeCell ref="B301:C301"/>
  </mergeCells>
  <phoneticPr fontId="3" type="noConversion"/>
  <pageMargins left="0.78740157480314998" right="0.27559055118110198" top="0.98425196850393704" bottom="0.59055118110236204" header="0.39370078740157499" footer="0.27559055118110198"/>
  <pageSetup paperSize="9" scale="49" fitToHeight="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FB7B0-1AF0-F44D-BAAD-6DFEB6C406FE}">
  <sheetPr>
    <pageSetUpPr fitToPage="1"/>
  </sheetPr>
  <dimension ref="A1:F138"/>
  <sheetViews>
    <sheetView view="pageBreakPreview" zoomScale="125" zoomScaleNormal="125" zoomScaleSheetLayoutView="125" zoomScalePageLayoutView="125" workbookViewId="0">
      <selection activeCell="B24" sqref="B24"/>
    </sheetView>
  </sheetViews>
  <sheetFormatPr defaultColWidth="10.875" defaultRowHeight="15.75"/>
  <cols>
    <col min="1" max="1" width="10.875" style="338" customWidth="1"/>
    <col min="2" max="2" width="77" style="177" customWidth="1"/>
    <col min="3" max="3" width="19.5" style="177" customWidth="1"/>
    <col min="4" max="4" width="14" style="177" customWidth="1"/>
    <col min="5" max="5" width="15.125" style="177" customWidth="1"/>
    <col min="6" max="6" width="12.875" style="177" customWidth="1"/>
    <col min="7" max="16384" width="10.875" style="4"/>
  </cols>
  <sheetData>
    <row r="1" spans="1:6">
      <c r="A1" s="326">
        <v>4</v>
      </c>
      <c r="B1" s="327" t="s">
        <v>765</v>
      </c>
      <c r="C1" s="327"/>
      <c r="D1" s="585" t="s">
        <v>757</v>
      </c>
      <c r="E1" s="586" t="s">
        <v>771</v>
      </c>
      <c r="F1" s="328" t="s">
        <v>287</v>
      </c>
    </row>
    <row r="2" spans="1:6" ht="23.25">
      <c r="A2" s="329" t="s">
        <v>525</v>
      </c>
      <c r="B2" s="329" t="s">
        <v>761</v>
      </c>
      <c r="C2" s="329"/>
      <c r="D2" s="585"/>
      <c r="E2" s="586"/>
      <c r="F2" s="330">
        <f>SUM(E3:E431)</f>
        <v>10.5</v>
      </c>
    </row>
    <row r="3" spans="1:6">
      <c r="A3" s="261">
        <v>37987</v>
      </c>
      <c r="B3" s="587" t="s">
        <v>762</v>
      </c>
      <c r="C3" s="587"/>
      <c r="D3" s="332">
        <v>10</v>
      </c>
      <c r="E3" s="332">
        <f>SUM(D5:D13)</f>
        <v>0</v>
      </c>
      <c r="F3" s="333"/>
    </row>
    <row r="4" spans="1:6" ht="30">
      <c r="A4" s="260"/>
      <c r="B4" s="334" t="s">
        <v>755</v>
      </c>
      <c r="C4" s="334" t="s">
        <v>987</v>
      </c>
      <c r="D4" s="462" t="s">
        <v>751</v>
      </c>
      <c r="E4" s="333"/>
      <c r="F4" s="333"/>
    </row>
    <row r="5" spans="1:6">
      <c r="A5" s="260"/>
      <c r="B5" s="334"/>
      <c r="C5" s="334" t="s">
        <v>988</v>
      </c>
      <c r="D5" s="463">
        <f>IF(C5=0,10,IF(C5=1,15,0))</f>
        <v>0</v>
      </c>
      <c r="E5" s="333"/>
      <c r="F5" s="333"/>
    </row>
    <row r="6" spans="1:6">
      <c r="A6" s="260"/>
      <c r="B6" s="334"/>
      <c r="C6" s="334" t="s">
        <v>988</v>
      </c>
      <c r="D6" s="463">
        <f t="shared" ref="D6:D13" si="0">IF(C6=0,10,IF(C6=1,15,0))</f>
        <v>0</v>
      </c>
      <c r="E6" s="333"/>
      <c r="F6" s="333"/>
    </row>
    <row r="7" spans="1:6">
      <c r="A7" s="260"/>
      <c r="B7" s="334"/>
      <c r="C7" s="334" t="s">
        <v>988</v>
      </c>
      <c r="D7" s="463">
        <f t="shared" si="0"/>
        <v>0</v>
      </c>
      <c r="E7" s="333"/>
      <c r="F7" s="333"/>
    </row>
    <row r="8" spans="1:6">
      <c r="A8" s="260"/>
      <c r="B8" s="334"/>
      <c r="C8" s="334" t="s">
        <v>988</v>
      </c>
      <c r="D8" s="463">
        <f t="shared" si="0"/>
        <v>0</v>
      </c>
      <c r="E8" s="333"/>
      <c r="F8" s="333"/>
    </row>
    <row r="9" spans="1:6">
      <c r="A9" s="260"/>
      <c r="B9" s="334"/>
      <c r="C9" s="334" t="s">
        <v>988</v>
      </c>
      <c r="D9" s="463">
        <f t="shared" si="0"/>
        <v>0</v>
      </c>
      <c r="E9" s="333"/>
      <c r="F9" s="333"/>
    </row>
    <row r="10" spans="1:6">
      <c r="A10" s="260"/>
      <c r="B10" s="334"/>
      <c r="C10" s="334" t="s">
        <v>988</v>
      </c>
      <c r="D10" s="463">
        <f t="shared" si="0"/>
        <v>0</v>
      </c>
      <c r="E10" s="333"/>
      <c r="F10" s="333"/>
    </row>
    <row r="11" spans="1:6">
      <c r="A11" s="260"/>
      <c r="B11" s="334"/>
      <c r="C11" s="334" t="s">
        <v>988</v>
      </c>
      <c r="D11" s="463">
        <f t="shared" si="0"/>
        <v>0</v>
      </c>
      <c r="E11" s="333"/>
      <c r="F11" s="333"/>
    </row>
    <row r="12" spans="1:6">
      <c r="A12" s="260"/>
      <c r="B12" s="334"/>
      <c r="C12" s="334" t="s">
        <v>988</v>
      </c>
      <c r="D12" s="463">
        <f t="shared" si="0"/>
        <v>0</v>
      </c>
      <c r="E12" s="333"/>
      <c r="F12" s="333"/>
    </row>
    <row r="13" spans="1:6">
      <c r="A13" s="260"/>
      <c r="B13" s="334"/>
      <c r="C13" s="334" t="s">
        <v>988</v>
      </c>
      <c r="D13" s="463">
        <f t="shared" si="0"/>
        <v>0</v>
      </c>
      <c r="E13" s="333"/>
      <c r="F13" s="333"/>
    </row>
    <row r="14" spans="1:6">
      <c r="A14" s="261">
        <v>37988</v>
      </c>
      <c r="B14" s="587" t="s">
        <v>509</v>
      </c>
      <c r="C14" s="587"/>
      <c r="D14" s="332">
        <v>4</v>
      </c>
      <c r="E14" s="335">
        <f>SUM(D16:D20)</f>
        <v>0</v>
      </c>
      <c r="F14" s="333"/>
    </row>
    <row r="15" spans="1:6" ht="30">
      <c r="A15" s="260"/>
      <c r="B15" s="334" t="s">
        <v>755</v>
      </c>
      <c r="C15" s="334"/>
      <c r="D15" s="462" t="s">
        <v>751</v>
      </c>
      <c r="E15" s="333"/>
      <c r="F15" s="333"/>
    </row>
    <row r="16" spans="1:6">
      <c r="A16" s="260"/>
      <c r="B16" s="334"/>
      <c r="C16" s="334"/>
      <c r="D16" s="463"/>
      <c r="E16" s="333"/>
      <c r="F16" s="333"/>
    </row>
    <row r="17" spans="1:6">
      <c r="A17" s="260"/>
      <c r="B17" s="334"/>
      <c r="C17" s="334"/>
      <c r="D17" s="463"/>
      <c r="E17" s="333"/>
      <c r="F17" s="333"/>
    </row>
    <row r="18" spans="1:6">
      <c r="A18" s="260"/>
      <c r="B18" s="334"/>
      <c r="C18" s="334"/>
      <c r="D18" s="463"/>
      <c r="E18" s="333"/>
      <c r="F18" s="333"/>
    </row>
    <row r="19" spans="1:6">
      <c r="A19" s="260"/>
      <c r="B19" s="334"/>
      <c r="C19" s="334"/>
      <c r="D19" s="463"/>
      <c r="E19" s="333"/>
      <c r="F19" s="333"/>
    </row>
    <row r="20" spans="1:6">
      <c r="A20" s="260"/>
      <c r="B20" s="334"/>
      <c r="C20" s="334"/>
      <c r="D20" s="463"/>
      <c r="E20" s="333"/>
      <c r="F20" s="333"/>
    </row>
    <row r="21" spans="1:6" s="19" customFormat="1" ht="15" customHeight="1">
      <c r="A21" s="261">
        <v>37989</v>
      </c>
      <c r="B21" s="587" t="s">
        <v>510</v>
      </c>
      <c r="C21" s="587"/>
      <c r="D21" s="332">
        <v>1</v>
      </c>
      <c r="E21" s="332">
        <f>SUM(D23:D27)</f>
        <v>2</v>
      </c>
      <c r="F21" s="333"/>
    </row>
    <row r="22" spans="1:6" s="19" customFormat="1" ht="38.1" customHeight="1">
      <c r="A22" s="260"/>
      <c r="B22" s="334" t="s">
        <v>755</v>
      </c>
      <c r="C22" s="334"/>
      <c r="D22" s="462" t="s">
        <v>751</v>
      </c>
      <c r="E22" s="333"/>
      <c r="F22" s="333"/>
    </row>
    <row r="23" spans="1:6" s="19" customFormat="1" ht="15">
      <c r="A23" s="260"/>
      <c r="B23" s="334" t="s">
        <v>989</v>
      </c>
      <c r="C23" s="334"/>
      <c r="D23" s="463">
        <v>1</v>
      </c>
      <c r="E23" s="333"/>
      <c r="F23" s="333"/>
    </row>
    <row r="24" spans="1:6" s="19" customFormat="1" ht="15">
      <c r="A24" s="260"/>
      <c r="B24" s="334" t="s">
        <v>990</v>
      </c>
      <c r="C24" s="334"/>
      <c r="D24" s="463">
        <v>1</v>
      </c>
      <c r="E24" s="333"/>
      <c r="F24" s="333"/>
    </row>
    <row r="25" spans="1:6" s="19" customFormat="1" ht="15">
      <c r="A25" s="260"/>
      <c r="B25" s="334"/>
      <c r="C25" s="334"/>
      <c r="D25" s="463"/>
      <c r="E25" s="333"/>
      <c r="F25" s="333"/>
    </row>
    <row r="26" spans="1:6" s="19" customFormat="1" ht="15">
      <c r="A26" s="260"/>
      <c r="B26" s="334"/>
      <c r="C26" s="334"/>
      <c r="D26" s="463"/>
      <c r="E26" s="333"/>
      <c r="F26" s="333"/>
    </row>
    <row r="27" spans="1:6" s="19" customFormat="1" ht="15">
      <c r="A27" s="260"/>
      <c r="B27" s="334"/>
      <c r="C27" s="334"/>
      <c r="D27" s="463"/>
      <c r="E27" s="333"/>
      <c r="F27" s="333"/>
    </row>
    <row r="28" spans="1:6" s="19" customFormat="1" ht="15">
      <c r="A28" s="261">
        <v>37990</v>
      </c>
      <c r="B28" s="587" t="s">
        <v>511</v>
      </c>
      <c r="C28" s="566"/>
      <c r="D28" s="335">
        <v>0.5</v>
      </c>
      <c r="E28" s="335">
        <f>SUM(D30:D35)</f>
        <v>2</v>
      </c>
      <c r="F28" s="336"/>
    </row>
    <row r="29" spans="1:6" s="19" customFormat="1" ht="30">
      <c r="A29" s="260"/>
      <c r="B29" s="334" t="s">
        <v>755</v>
      </c>
      <c r="C29" s="334"/>
      <c r="D29" s="462" t="s">
        <v>751</v>
      </c>
      <c r="E29" s="336"/>
      <c r="F29" s="336"/>
    </row>
    <row r="30" spans="1:6" s="19" customFormat="1" ht="15">
      <c r="A30" s="260"/>
      <c r="B30" s="210" t="s">
        <v>989</v>
      </c>
      <c r="C30" s="210"/>
      <c r="D30" s="464">
        <v>0.5</v>
      </c>
      <c r="E30" s="336"/>
      <c r="F30" s="336"/>
    </row>
    <row r="31" spans="1:6" s="19" customFormat="1" ht="15">
      <c r="A31" s="260"/>
      <c r="B31" s="210" t="s">
        <v>991</v>
      </c>
      <c r="C31" s="210"/>
      <c r="D31" s="464">
        <v>0.5</v>
      </c>
      <c r="E31" s="336"/>
      <c r="F31" s="336"/>
    </row>
    <row r="32" spans="1:6" s="19" customFormat="1" ht="15">
      <c r="A32" s="260"/>
      <c r="B32" s="210" t="s">
        <v>992</v>
      </c>
      <c r="C32" s="210"/>
      <c r="D32" s="464">
        <v>0.5</v>
      </c>
      <c r="E32" s="336"/>
      <c r="F32" s="336"/>
    </row>
    <row r="33" spans="1:6" s="19" customFormat="1" ht="15">
      <c r="A33" s="260"/>
      <c r="B33" s="210" t="s">
        <v>993</v>
      </c>
      <c r="C33" s="210"/>
      <c r="D33" s="464">
        <v>0.5</v>
      </c>
      <c r="E33" s="336"/>
      <c r="F33" s="336"/>
    </row>
    <row r="34" spans="1:6" s="19" customFormat="1" ht="15">
      <c r="A34" s="260"/>
      <c r="B34" s="210"/>
      <c r="C34" s="210"/>
      <c r="D34" s="464"/>
      <c r="E34" s="336"/>
      <c r="F34" s="336"/>
    </row>
    <row r="35" spans="1:6" s="19" customFormat="1" ht="15">
      <c r="A35" s="260"/>
      <c r="B35" s="210"/>
      <c r="C35" s="210"/>
      <c r="D35" s="464"/>
      <c r="E35" s="336"/>
      <c r="F35" s="336"/>
    </row>
    <row r="36" spans="1:6" s="19" customFormat="1">
      <c r="A36" s="329" t="s">
        <v>526</v>
      </c>
      <c r="B36" s="329" t="s">
        <v>763</v>
      </c>
      <c r="C36" s="329"/>
      <c r="D36" s="337"/>
      <c r="E36" s="337"/>
      <c r="F36" s="337"/>
    </row>
    <row r="37" spans="1:6">
      <c r="A37" s="261">
        <v>38018</v>
      </c>
      <c r="B37" s="587" t="s">
        <v>508</v>
      </c>
      <c r="C37" s="587"/>
      <c r="D37" s="332">
        <v>5</v>
      </c>
      <c r="E37" s="332">
        <f>SUM(D39:D44)</f>
        <v>5</v>
      </c>
      <c r="F37" s="333"/>
    </row>
    <row r="38" spans="1:6" ht="30">
      <c r="A38" s="260"/>
      <c r="B38" s="334" t="s">
        <v>755</v>
      </c>
      <c r="C38" s="334"/>
      <c r="D38" s="462" t="s">
        <v>751</v>
      </c>
      <c r="E38" s="333"/>
      <c r="F38" s="333"/>
    </row>
    <row r="39" spans="1:6">
      <c r="A39" s="260"/>
      <c r="B39" s="334" t="s">
        <v>997</v>
      </c>
      <c r="C39" s="334"/>
      <c r="D39" s="463">
        <v>5</v>
      </c>
      <c r="E39" s="333"/>
      <c r="F39" s="333"/>
    </row>
    <row r="40" spans="1:6">
      <c r="A40" s="260"/>
      <c r="B40" s="334"/>
      <c r="C40" s="334"/>
      <c r="D40" s="463"/>
      <c r="E40" s="333"/>
      <c r="F40" s="333"/>
    </row>
    <row r="41" spans="1:6">
      <c r="A41" s="260"/>
      <c r="B41" s="334"/>
      <c r="C41" s="334"/>
      <c r="D41" s="463"/>
      <c r="E41" s="333"/>
      <c r="F41" s="333"/>
    </row>
    <row r="42" spans="1:6">
      <c r="A42" s="260"/>
      <c r="B42" s="334"/>
      <c r="C42" s="334"/>
      <c r="D42" s="463"/>
      <c r="E42" s="333"/>
      <c r="F42" s="333"/>
    </row>
    <row r="43" spans="1:6">
      <c r="A43" s="260"/>
      <c r="B43" s="334"/>
      <c r="C43" s="334"/>
      <c r="D43" s="463"/>
      <c r="E43" s="333"/>
      <c r="F43" s="333"/>
    </row>
    <row r="44" spans="1:6">
      <c r="A44" s="260"/>
      <c r="B44" s="334"/>
      <c r="C44" s="334"/>
      <c r="D44" s="463"/>
      <c r="E44" s="333"/>
      <c r="F44" s="333"/>
    </row>
    <row r="45" spans="1:6" s="19" customFormat="1" ht="15">
      <c r="A45" s="261">
        <v>38019</v>
      </c>
      <c r="B45" s="331" t="s">
        <v>509</v>
      </c>
      <c r="C45" s="331"/>
      <c r="D45" s="332">
        <v>2</v>
      </c>
      <c r="E45" s="332">
        <f>SUM(D47:D52)</f>
        <v>0</v>
      </c>
      <c r="F45" s="333"/>
    </row>
    <row r="46" spans="1:6" s="19" customFormat="1" ht="30">
      <c r="A46" s="260"/>
      <c r="B46" s="334" t="s">
        <v>755</v>
      </c>
      <c r="C46" s="334"/>
      <c r="D46" s="462" t="s">
        <v>751</v>
      </c>
      <c r="E46" s="333"/>
      <c r="F46" s="333"/>
    </row>
    <row r="47" spans="1:6" s="19" customFormat="1" ht="15">
      <c r="A47" s="260"/>
      <c r="B47" s="334"/>
      <c r="C47" s="334"/>
      <c r="D47" s="463"/>
      <c r="E47" s="333"/>
      <c r="F47" s="333"/>
    </row>
    <row r="48" spans="1:6" s="19" customFormat="1" ht="15">
      <c r="A48" s="260"/>
      <c r="B48" s="334"/>
      <c r="C48" s="334"/>
      <c r="D48" s="463"/>
      <c r="E48" s="333"/>
      <c r="F48" s="333"/>
    </row>
    <row r="49" spans="1:6" s="19" customFormat="1" ht="15">
      <c r="A49" s="260"/>
      <c r="B49" s="334"/>
      <c r="C49" s="334"/>
      <c r="D49" s="463"/>
      <c r="E49" s="333"/>
      <c r="F49" s="333"/>
    </row>
    <row r="50" spans="1:6" s="19" customFormat="1" ht="15">
      <c r="A50" s="260"/>
      <c r="B50" s="334"/>
      <c r="C50" s="334"/>
      <c r="D50" s="463"/>
      <c r="E50" s="333"/>
      <c r="F50" s="333"/>
    </row>
    <row r="51" spans="1:6" s="19" customFormat="1" ht="15">
      <c r="A51" s="260"/>
      <c r="B51" s="334"/>
      <c r="C51" s="334"/>
      <c r="D51" s="463"/>
      <c r="E51" s="333"/>
      <c r="F51" s="333"/>
    </row>
    <row r="52" spans="1:6" s="19" customFormat="1" ht="15">
      <c r="A52" s="260"/>
      <c r="B52" s="334"/>
      <c r="C52" s="334"/>
      <c r="D52" s="463"/>
      <c r="E52" s="333"/>
      <c r="F52" s="333"/>
    </row>
    <row r="53" spans="1:6" s="19" customFormat="1" ht="15" customHeight="1">
      <c r="A53" s="261">
        <v>38020</v>
      </c>
      <c r="B53" s="587" t="s">
        <v>512</v>
      </c>
      <c r="C53" s="587"/>
      <c r="D53" s="335">
        <v>0.5</v>
      </c>
      <c r="E53" s="335">
        <f>SUM(D55:D59)</f>
        <v>1.5</v>
      </c>
      <c r="F53" s="336"/>
    </row>
    <row r="54" spans="1:6" s="19" customFormat="1" ht="30">
      <c r="A54" s="260"/>
      <c r="B54" s="334" t="s">
        <v>755</v>
      </c>
      <c r="C54" s="334"/>
      <c r="D54" s="462" t="s">
        <v>751</v>
      </c>
      <c r="E54" s="336"/>
      <c r="F54" s="336"/>
    </row>
    <row r="55" spans="1:6" s="19" customFormat="1" ht="15">
      <c r="A55" s="260"/>
      <c r="B55" s="334" t="s">
        <v>994</v>
      </c>
      <c r="C55" s="334"/>
      <c r="D55" s="464">
        <v>0.5</v>
      </c>
      <c r="E55" s="336"/>
      <c r="F55" s="336"/>
    </row>
    <row r="56" spans="1:6" s="19" customFormat="1" ht="15">
      <c r="A56" s="260"/>
      <c r="B56" s="334" t="s">
        <v>995</v>
      </c>
      <c r="C56" s="334"/>
      <c r="D56" s="464">
        <v>0.5</v>
      </c>
      <c r="E56" s="336"/>
      <c r="F56" s="336"/>
    </row>
    <row r="57" spans="1:6" s="19" customFormat="1" ht="15">
      <c r="A57" s="260"/>
      <c r="B57" s="334" t="s">
        <v>993</v>
      </c>
      <c r="C57" s="334"/>
      <c r="D57" s="464">
        <v>0.5</v>
      </c>
      <c r="E57" s="336"/>
      <c r="F57" s="336"/>
    </row>
    <row r="58" spans="1:6" s="19" customFormat="1" ht="15">
      <c r="A58" s="260"/>
      <c r="B58" s="334"/>
      <c r="C58" s="334"/>
      <c r="D58" s="464"/>
      <c r="E58" s="336"/>
      <c r="F58" s="336"/>
    </row>
    <row r="59" spans="1:6" s="19" customFormat="1" ht="15">
      <c r="A59" s="260"/>
      <c r="B59" s="334"/>
      <c r="C59" s="334"/>
      <c r="D59" s="464"/>
      <c r="E59" s="336"/>
      <c r="F59" s="336"/>
    </row>
    <row r="60" spans="1:6" s="19" customFormat="1">
      <c r="A60" s="329" t="s">
        <v>527</v>
      </c>
      <c r="B60" s="329" t="s">
        <v>513</v>
      </c>
      <c r="C60" s="329"/>
      <c r="D60" s="337"/>
      <c r="E60" s="337"/>
      <c r="F60" s="337"/>
    </row>
    <row r="61" spans="1:6">
      <c r="A61" s="261">
        <v>38047</v>
      </c>
      <c r="B61" s="587" t="s">
        <v>514</v>
      </c>
      <c r="C61" s="587"/>
      <c r="D61" s="332">
        <v>10</v>
      </c>
      <c r="E61" s="332">
        <f>SUM(D63:D67)</f>
        <v>0</v>
      </c>
      <c r="F61" s="333"/>
    </row>
    <row r="62" spans="1:6">
      <c r="A62" s="260"/>
      <c r="B62" s="334" t="s">
        <v>759</v>
      </c>
      <c r="C62" s="334"/>
      <c r="D62" s="333" t="s">
        <v>672</v>
      </c>
      <c r="E62" s="333"/>
      <c r="F62" s="333"/>
    </row>
    <row r="63" spans="1:6">
      <c r="A63" s="260"/>
      <c r="B63" s="334"/>
      <c r="C63" s="334"/>
      <c r="D63" s="333"/>
      <c r="E63" s="333"/>
      <c r="F63" s="333"/>
    </row>
    <row r="64" spans="1:6">
      <c r="A64" s="260"/>
      <c r="B64" s="334"/>
      <c r="C64" s="334"/>
      <c r="D64" s="333"/>
      <c r="E64" s="333"/>
      <c r="F64" s="333"/>
    </row>
    <row r="65" spans="1:6">
      <c r="A65" s="260"/>
      <c r="B65" s="334"/>
      <c r="C65" s="334"/>
      <c r="D65" s="333"/>
      <c r="E65" s="333"/>
      <c r="F65" s="333"/>
    </row>
    <row r="66" spans="1:6">
      <c r="A66" s="260"/>
      <c r="B66" s="334"/>
      <c r="C66" s="334"/>
      <c r="D66" s="333"/>
      <c r="E66" s="333"/>
      <c r="F66" s="333"/>
    </row>
    <row r="67" spans="1:6">
      <c r="A67" s="260"/>
      <c r="B67" s="334"/>
      <c r="C67" s="334"/>
      <c r="D67" s="333"/>
      <c r="E67" s="333"/>
      <c r="F67" s="333"/>
    </row>
    <row r="68" spans="1:6" s="19" customFormat="1" ht="15">
      <c r="A68" s="261">
        <v>38048</v>
      </c>
      <c r="B68" s="587" t="s">
        <v>515</v>
      </c>
      <c r="C68" s="587"/>
      <c r="D68" s="332">
        <v>5</v>
      </c>
      <c r="E68" s="332">
        <f>SUM(D70:D74)</f>
        <v>0</v>
      </c>
      <c r="F68" s="333"/>
    </row>
    <row r="69" spans="1:6" s="19" customFormat="1" ht="15">
      <c r="A69" s="260"/>
      <c r="B69" s="334" t="s">
        <v>759</v>
      </c>
      <c r="C69" s="334"/>
      <c r="D69" s="333" t="s">
        <v>672</v>
      </c>
      <c r="E69" s="333"/>
      <c r="F69" s="333"/>
    </row>
    <row r="70" spans="1:6" s="19" customFormat="1" ht="15">
      <c r="A70" s="260"/>
      <c r="B70" s="334"/>
      <c r="C70" s="334"/>
      <c r="D70" s="333"/>
      <c r="E70" s="333"/>
      <c r="F70" s="333"/>
    </row>
    <row r="71" spans="1:6" s="19" customFormat="1" ht="15">
      <c r="A71" s="260"/>
      <c r="B71" s="334"/>
      <c r="C71" s="334"/>
      <c r="D71" s="333"/>
      <c r="E71" s="333"/>
      <c r="F71" s="333"/>
    </row>
    <row r="72" spans="1:6" s="19" customFormat="1" ht="15">
      <c r="A72" s="260"/>
      <c r="B72" s="334"/>
      <c r="C72" s="334"/>
      <c r="D72" s="333"/>
      <c r="E72" s="333"/>
      <c r="F72" s="333"/>
    </row>
    <row r="73" spans="1:6" s="19" customFormat="1" ht="15">
      <c r="A73" s="260"/>
      <c r="B73" s="334"/>
      <c r="C73" s="334"/>
      <c r="D73" s="333"/>
      <c r="E73" s="333"/>
      <c r="F73" s="333"/>
    </row>
    <row r="74" spans="1:6" s="19" customFormat="1" ht="15">
      <c r="A74" s="260"/>
      <c r="B74" s="334"/>
      <c r="C74" s="334"/>
      <c r="D74" s="333"/>
      <c r="E74" s="333"/>
      <c r="F74" s="333"/>
    </row>
    <row r="75" spans="1:6" s="19" customFormat="1">
      <c r="A75" s="329" t="s">
        <v>528</v>
      </c>
      <c r="B75" s="329" t="s">
        <v>516</v>
      </c>
      <c r="C75" s="329"/>
      <c r="D75" s="337"/>
      <c r="E75" s="337"/>
      <c r="F75" s="337"/>
    </row>
    <row r="76" spans="1:6" s="19" customFormat="1" ht="15">
      <c r="A76" s="261">
        <v>38078</v>
      </c>
      <c r="B76" s="587" t="s">
        <v>517</v>
      </c>
      <c r="C76" s="587"/>
      <c r="D76" s="332">
        <v>5</v>
      </c>
      <c r="E76" s="332">
        <f>SUM(D78:D80)</f>
        <v>0</v>
      </c>
      <c r="F76" s="333"/>
    </row>
    <row r="77" spans="1:6" s="19" customFormat="1" ht="15">
      <c r="A77" s="260"/>
      <c r="B77" s="334" t="s">
        <v>759</v>
      </c>
      <c r="C77" s="334"/>
      <c r="D77" s="333" t="s">
        <v>672</v>
      </c>
      <c r="E77" s="333"/>
      <c r="F77" s="333"/>
    </row>
    <row r="78" spans="1:6" s="19" customFormat="1" ht="15">
      <c r="A78" s="260"/>
      <c r="B78" s="334"/>
      <c r="C78" s="334"/>
      <c r="D78" s="333"/>
      <c r="E78" s="333"/>
      <c r="F78" s="333"/>
    </row>
    <row r="79" spans="1:6" s="19" customFormat="1" ht="15">
      <c r="A79" s="260"/>
      <c r="B79" s="334"/>
      <c r="C79" s="334"/>
      <c r="D79" s="333"/>
      <c r="E79" s="333"/>
      <c r="F79" s="333"/>
    </row>
    <row r="80" spans="1:6" s="19" customFormat="1" ht="15">
      <c r="A80" s="260"/>
      <c r="B80" s="334"/>
      <c r="C80" s="334"/>
      <c r="D80" s="333"/>
      <c r="E80" s="333"/>
      <c r="F80" s="333"/>
    </row>
    <row r="81" spans="1:6">
      <c r="A81" s="261">
        <v>38079</v>
      </c>
      <c r="B81" s="587" t="s">
        <v>518</v>
      </c>
      <c r="C81" s="587"/>
      <c r="D81" s="332">
        <v>3</v>
      </c>
      <c r="E81" s="332">
        <f>SUM(D83:D88)</f>
        <v>0</v>
      </c>
      <c r="F81" s="333"/>
    </row>
    <row r="82" spans="1:6">
      <c r="A82" s="260"/>
      <c r="B82" s="334" t="s">
        <v>759</v>
      </c>
      <c r="C82" s="334"/>
      <c r="D82" s="333" t="s">
        <v>672</v>
      </c>
      <c r="E82" s="333"/>
      <c r="F82" s="333"/>
    </row>
    <row r="83" spans="1:6">
      <c r="A83" s="260"/>
      <c r="B83" s="334"/>
      <c r="C83" s="334"/>
      <c r="D83" s="333"/>
      <c r="E83" s="333"/>
      <c r="F83" s="333"/>
    </row>
    <row r="84" spans="1:6">
      <c r="A84" s="260"/>
      <c r="B84" s="334"/>
      <c r="C84" s="334"/>
      <c r="D84" s="333"/>
      <c r="E84" s="333"/>
      <c r="F84" s="333"/>
    </row>
    <row r="85" spans="1:6">
      <c r="A85" s="260"/>
      <c r="B85" s="334"/>
      <c r="C85" s="334"/>
      <c r="D85" s="333"/>
      <c r="E85" s="333"/>
      <c r="F85" s="333"/>
    </row>
    <row r="86" spans="1:6">
      <c r="A86" s="260"/>
      <c r="B86" s="334"/>
      <c r="C86" s="334"/>
      <c r="D86" s="333"/>
      <c r="E86" s="333"/>
      <c r="F86" s="333"/>
    </row>
    <row r="87" spans="1:6">
      <c r="A87" s="260"/>
      <c r="B87" s="334"/>
      <c r="C87" s="334"/>
      <c r="D87" s="333"/>
      <c r="E87" s="333"/>
      <c r="F87" s="333"/>
    </row>
    <row r="88" spans="1:6">
      <c r="A88" s="260"/>
      <c r="B88" s="334"/>
      <c r="C88" s="334"/>
      <c r="D88" s="333"/>
      <c r="E88" s="333"/>
      <c r="F88" s="333"/>
    </row>
    <row r="89" spans="1:6" s="16" customFormat="1">
      <c r="A89" s="329" t="s">
        <v>529</v>
      </c>
      <c r="B89" s="329" t="s">
        <v>519</v>
      </c>
      <c r="C89" s="329"/>
      <c r="D89" s="337"/>
      <c r="E89" s="337"/>
      <c r="F89" s="337"/>
    </row>
    <row r="90" spans="1:6" s="16" customFormat="1" ht="15" customHeight="1">
      <c r="A90" s="261">
        <v>38108</v>
      </c>
      <c r="B90" s="587" t="s">
        <v>764</v>
      </c>
      <c r="C90" s="587"/>
      <c r="D90" s="332">
        <v>5</v>
      </c>
      <c r="E90" s="332"/>
      <c r="F90" s="333"/>
    </row>
    <row r="91" spans="1:6" s="16" customFormat="1" ht="15">
      <c r="A91" s="260"/>
      <c r="B91" s="334" t="s">
        <v>760</v>
      </c>
      <c r="C91" s="334"/>
      <c r="D91" s="333" t="s">
        <v>756</v>
      </c>
      <c r="E91" s="333"/>
      <c r="F91" s="333"/>
    </row>
    <row r="92" spans="1:6" s="16" customFormat="1" ht="15">
      <c r="A92" s="260"/>
      <c r="B92" s="334"/>
      <c r="C92" s="334"/>
      <c r="D92" s="333"/>
      <c r="E92" s="333"/>
      <c r="F92" s="333"/>
    </row>
    <row r="93" spans="1:6" s="16" customFormat="1" ht="15">
      <c r="A93" s="260"/>
      <c r="B93" s="334"/>
      <c r="C93" s="334"/>
      <c r="D93" s="333"/>
      <c r="E93" s="333"/>
      <c r="F93" s="333"/>
    </row>
    <row r="94" spans="1:6" s="16" customFormat="1" ht="15">
      <c r="A94" s="260"/>
      <c r="B94" s="334"/>
      <c r="C94" s="334"/>
      <c r="D94" s="333"/>
      <c r="E94" s="333"/>
      <c r="F94" s="333"/>
    </row>
    <row r="95" spans="1:6" s="16" customFormat="1" ht="15">
      <c r="A95" s="261">
        <v>38109</v>
      </c>
      <c r="B95" s="587" t="s">
        <v>758</v>
      </c>
      <c r="C95" s="566"/>
      <c r="D95" s="332">
        <v>5</v>
      </c>
      <c r="E95" s="332">
        <f>SUM(D97:D101)</f>
        <v>0</v>
      </c>
      <c r="F95" s="333"/>
    </row>
    <row r="96" spans="1:6">
      <c r="B96" s="334" t="s">
        <v>760</v>
      </c>
      <c r="C96" s="334"/>
      <c r="D96" s="333" t="s">
        <v>756</v>
      </c>
    </row>
    <row r="98" spans="1:6" s="22" customFormat="1">
      <c r="A98" s="339"/>
      <c r="B98" s="340"/>
      <c r="C98" s="340"/>
      <c r="D98" s="340"/>
      <c r="E98" s="340"/>
      <c r="F98" s="340"/>
    </row>
    <row r="99" spans="1:6" s="22" customFormat="1">
      <c r="A99" s="339"/>
      <c r="B99" s="340"/>
      <c r="C99" s="340"/>
      <c r="D99" s="340"/>
      <c r="E99" s="340"/>
      <c r="F99" s="340"/>
    </row>
    <row r="100" spans="1:6" s="22" customFormat="1">
      <c r="A100" s="339"/>
      <c r="B100" s="340"/>
      <c r="C100" s="340"/>
      <c r="D100" s="340"/>
      <c r="E100" s="340"/>
      <c r="F100" s="340"/>
    </row>
    <row r="101" spans="1:6" s="22" customFormat="1">
      <c r="A101" s="339"/>
      <c r="B101" s="340"/>
      <c r="C101" s="340"/>
      <c r="D101" s="340"/>
      <c r="E101" s="340"/>
      <c r="F101" s="340"/>
    </row>
    <row r="107" spans="1:6" s="19" customFormat="1" ht="15">
      <c r="A107" s="339"/>
      <c r="B107" s="340"/>
      <c r="C107" s="340"/>
      <c r="D107" s="340"/>
      <c r="E107" s="340"/>
      <c r="F107" s="340"/>
    </row>
    <row r="108" spans="1:6" s="19" customFormat="1" ht="15">
      <c r="A108" s="339"/>
      <c r="B108" s="340"/>
      <c r="C108" s="340"/>
      <c r="D108" s="340"/>
      <c r="E108" s="340"/>
      <c r="F108" s="340"/>
    </row>
    <row r="109" spans="1:6" s="19" customFormat="1" ht="15">
      <c r="A109" s="339"/>
      <c r="B109" s="340"/>
      <c r="C109" s="340"/>
      <c r="D109" s="340"/>
      <c r="E109" s="340"/>
      <c r="F109" s="340"/>
    </row>
    <row r="110" spans="1:6" s="19" customFormat="1" ht="15">
      <c r="A110" s="339"/>
      <c r="B110" s="340"/>
      <c r="C110" s="340"/>
      <c r="D110" s="340"/>
      <c r="E110" s="340"/>
      <c r="F110" s="340"/>
    </row>
    <row r="113" spans="1:6" s="19" customFormat="1" ht="15">
      <c r="A113" s="339"/>
      <c r="B113" s="340"/>
      <c r="C113" s="340"/>
      <c r="D113" s="340"/>
      <c r="E113" s="340"/>
      <c r="F113" s="340"/>
    </row>
    <row r="114" spans="1:6" s="19" customFormat="1" ht="15">
      <c r="A114" s="339"/>
      <c r="B114" s="340"/>
      <c r="C114" s="340"/>
      <c r="D114" s="340"/>
      <c r="E114" s="340"/>
      <c r="F114" s="340"/>
    </row>
    <row r="115" spans="1:6" s="19" customFormat="1" ht="15">
      <c r="A115" s="339"/>
      <c r="B115" s="340"/>
      <c r="C115" s="340"/>
      <c r="D115" s="340"/>
      <c r="E115" s="340"/>
      <c r="F115" s="340"/>
    </row>
    <row r="116" spans="1:6" s="19" customFormat="1" ht="15">
      <c r="A116" s="339"/>
      <c r="B116" s="340"/>
      <c r="C116" s="340"/>
      <c r="D116" s="340"/>
      <c r="E116" s="340"/>
      <c r="F116" s="340"/>
    </row>
    <row r="118" spans="1:6" s="19" customFormat="1" ht="15">
      <c r="A118" s="339"/>
      <c r="B118" s="340"/>
      <c r="C118" s="340"/>
      <c r="D118" s="340"/>
      <c r="E118" s="340"/>
      <c r="F118" s="340"/>
    </row>
    <row r="119" spans="1:6" s="19" customFormat="1" ht="15">
      <c r="A119" s="339"/>
      <c r="B119" s="340"/>
      <c r="C119" s="340"/>
      <c r="D119" s="340"/>
      <c r="E119" s="340"/>
      <c r="F119" s="340"/>
    </row>
    <row r="120" spans="1:6" s="19" customFormat="1" ht="15">
      <c r="A120" s="339"/>
      <c r="B120" s="340"/>
      <c r="C120" s="340"/>
      <c r="D120" s="340"/>
      <c r="E120" s="340"/>
      <c r="F120" s="340"/>
    </row>
    <row r="123" spans="1:6" s="19" customFormat="1" ht="15">
      <c r="A123" s="339"/>
      <c r="B123" s="340"/>
      <c r="C123" s="340"/>
      <c r="D123" s="340"/>
      <c r="E123" s="340"/>
      <c r="F123" s="340"/>
    </row>
    <row r="124" spans="1:6" s="19" customFormat="1" ht="15">
      <c r="A124" s="339"/>
      <c r="B124" s="340"/>
      <c r="C124" s="340"/>
      <c r="D124" s="340"/>
      <c r="E124" s="340"/>
      <c r="F124" s="340"/>
    </row>
    <row r="125" spans="1:6" s="19" customFormat="1" ht="15">
      <c r="A125" s="339"/>
      <c r="B125" s="340"/>
      <c r="C125" s="340"/>
      <c r="D125" s="340"/>
      <c r="E125" s="340"/>
      <c r="F125" s="340"/>
    </row>
    <row r="127" spans="1:6" s="19" customFormat="1" ht="15">
      <c r="A127" s="339"/>
      <c r="B127" s="340"/>
      <c r="C127" s="340"/>
      <c r="D127" s="340"/>
      <c r="E127" s="340"/>
      <c r="F127" s="340"/>
    </row>
    <row r="128" spans="1:6" s="19" customFormat="1" ht="15">
      <c r="A128" s="339"/>
      <c r="B128" s="340"/>
      <c r="C128" s="340"/>
      <c r="D128" s="340"/>
      <c r="E128" s="340"/>
      <c r="F128" s="340"/>
    </row>
    <row r="129" spans="1:6" s="19" customFormat="1" ht="15">
      <c r="A129" s="339"/>
      <c r="B129" s="340"/>
      <c r="C129" s="340"/>
      <c r="D129" s="340"/>
      <c r="E129" s="340"/>
      <c r="F129" s="340"/>
    </row>
    <row r="132" spans="1:6" s="19" customFormat="1" ht="15">
      <c r="A132" s="339"/>
      <c r="B132" s="340"/>
      <c r="C132" s="340"/>
      <c r="D132" s="340"/>
      <c r="E132" s="340"/>
      <c r="F132" s="340"/>
    </row>
    <row r="133" spans="1:6" s="19" customFormat="1" ht="15">
      <c r="A133" s="339"/>
      <c r="B133" s="340"/>
      <c r="C133" s="340"/>
      <c r="D133" s="340"/>
      <c r="E133" s="340"/>
      <c r="F133" s="340"/>
    </row>
    <row r="134" spans="1:6" s="19" customFormat="1" ht="15">
      <c r="A134" s="339"/>
      <c r="B134" s="340"/>
      <c r="C134" s="340"/>
      <c r="D134" s="340"/>
      <c r="E134" s="340"/>
      <c r="F134" s="340"/>
    </row>
    <row r="136" spans="1:6" s="19" customFormat="1" ht="15">
      <c r="A136" s="339"/>
      <c r="B136" s="340"/>
      <c r="C136" s="340"/>
      <c r="D136" s="340"/>
      <c r="E136" s="340"/>
      <c r="F136" s="340"/>
    </row>
    <row r="137" spans="1:6" s="19" customFormat="1" ht="15">
      <c r="A137" s="339"/>
      <c r="B137" s="340"/>
      <c r="C137" s="340"/>
      <c r="D137" s="340"/>
      <c r="E137" s="340"/>
      <c r="F137" s="340"/>
    </row>
    <row r="138" spans="1:6" s="19" customFormat="1" ht="15">
      <c r="A138" s="339"/>
      <c r="B138" s="340"/>
      <c r="C138" s="340"/>
      <c r="D138" s="340"/>
      <c r="E138" s="340"/>
      <c r="F138" s="340"/>
    </row>
  </sheetData>
  <mergeCells count="14">
    <mergeCell ref="B76:C76"/>
    <mergeCell ref="B81:C81"/>
    <mergeCell ref="B90:C90"/>
    <mergeCell ref="B95:C95"/>
    <mergeCell ref="B28:C28"/>
    <mergeCell ref="B37:C37"/>
    <mergeCell ref="B53:C53"/>
    <mergeCell ref="B61:C61"/>
    <mergeCell ref="B68:C68"/>
    <mergeCell ref="D1:D2"/>
    <mergeCell ref="E1:E2"/>
    <mergeCell ref="B21:C21"/>
    <mergeCell ref="B14:C14"/>
    <mergeCell ref="B3:C3"/>
  </mergeCells>
  <phoneticPr fontId="3" type="noConversion"/>
  <pageMargins left="0.78740157480314998" right="0.27559055118110198" top="0.98425196850393704" bottom="0.59055118110236204" header="0.39370078740157499" footer="0.27559055118110198"/>
  <pageSetup paperSize="9" scale="55" fitToHeight="2" orientation="portrait" r:id="rId1"/>
  <headerFooter>
    <oddFooter xml:space="preserve">&amp;R&amp;"System Font,Normal"&amp;10&amp;K000000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780C7-916D-0D45-8A4B-46935BB8209A}">
  <sheetPr>
    <pageSetUpPr fitToPage="1"/>
  </sheetPr>
  <dimension ref="A1:F97"/>
  <sheetViews>
    <sheetView view="pageBreakPreview" topLeftCell="A64" zoomScale="125" zoomScaleNormal="100" zoomScaleSheetLayoutView="125" zoomScalePageLayoutView="150" workbookViewId="0">
      <selection activeCell="B79" sqref="B79"/>
    </sheetView>
  </sheetViews>
  <sheetFormatPr defaultColWidth="11" defaultRowHeight="15"/>
  <cols>
    <col min="1" max="1" width="7.625" style="278" customWidth="1"/>
    <col min="2" max="2" width="99.625" style="274" customWidth="1"/>
    <col min="3" max="3" width="9.5" style="274" customWidth="1"/>
    <col min="4" max="4" width="14.875" style="296" customWidth="1"/>
    <col min="5" max="5" width="13.875" style="296" customWidth="1"/>
    <col min="6" max="6" width="13.5" style="296" customWidth="1"/>
    <col min="7" max="16384" width="11" style="324"/>
  </cols>
  <sheetData>
    <row r="1" spans="1:6" ht="39.950000000000003" customHeight="1">
      <c r="A1" s="273">
        <v>5</v>
      </c>
      <c r="B1" s="588" t="s">
        <v>774</v>
      </c>
      <c r="C1" s="588"/>
      <c r="D1" s="581" t="s">
        <v>772</v>
      </c>
      <c r="E1" s="581" t="s">
        <v>771</v>
      </c>
      <c r="F1" s="341" t="s">
        <v>287</v>
      </c>
    </row>
    <row r="2" spans="1:6" ht="26.1" customHeight="1">
      <c r="A2" s="266" t="s">
        <v>523</v>
      </c>
      <c r="B2" s="266" t="s">
        <v>520</v>
      </c>
      <c r="C2" s="266"/>
      <c r="D2" s="581"/>
      <c r="E2" s="581"/>
      <c r="F2" s="342">
        <f>SUM(E3:E501)</f>
        <v>0</v>
      </c>
    </row>
    <row r="3" spans="1:6" ht="21.95" customHeight="1">
      <c r="A3" s="282">
        <v>38353</v>
      </c>
      <c r="B3" s="578" t="s">
        <v>521</v>
      </c>
      <c r="C3" s="578"/>
      <c r="D3" s="288">
        <v>5</v>
      </c>
      <c r="E3" s="288">
        <f>SUM(D4:D8)</f>
        <v>0</v>
      </c>
      <c r="F3" s="289"/>
    </row>
    <row r="4" spans="1:6" ht="15.95" customHeight="1">
      <c r="A4" s="225"/>
      <c r="B4" s="267" t="s">
        <v>760</v>
      </c>
      <c r="C4" s="267"/>
      <c r="D4" s="465" t="s">
        <v>672</v>
      </c>
      <c r="E4" s="289"/>
      <c r="F4" s="289"/>
    </row>
    <row r="5" spans="1:6" ht="15.95" customHeight="1">
      <c r="A5" s="225"/>
      <c r="B5" s="267"/>
      <c r="C5" s="267"/>
      <c r="D5" s="465">
        <v>0</v>
      </c>
      <c r="E5" s="289"/>
      <c r="F5" s="289"/>
    </row>
    <row r="6" spans="1:6" ht="15.95" customHeight="1">
      <c r="A6" s="225"/>
      <c r="B6" s="267"/>
      <c r="C6" s="267"/>
      <c r="D6" s="465">
        <v>0</v>
      </c>
      <c r="E6" s="289"/>
      <c r="F6" s="289"/>
    </row>
    <row r="7" spans="1:6" ht="15.95" customHeight="1">
      <c r="A7" s="225"/>
      <c r="B7" s="267"/>
      <c r="C7" s="267"/>
      <c r="D7" s="465">
        <v>0</v>
      </c>
      <c r="E7" s="289"/>
      <c r="F7" s="289"/>
    </row>
    <row r="8" spans="1:6" ht="15.95" customHeight="1">
      <c r="A8" s="225"/>
      <c r="B8" s="267"/>
      <c r="C8" s="267"/>
      <c r="D8" s="465">
        <v>0</v>
      </c>
      <c r="E8" s="289"/>
      <c r="F8" s="289"/>
    </row>
    <row r="9" spans="1:6" ht="30.95" customHeight="1">
      <c r="A9" s="282">
        <v>38354</v>
      </c>
      <c r="B9" s="578" t="s">
        <v>766</v>
      </c>
      <c r="C9" s="579"/>
      <c r="D9" s="288">
        <v>4</v>
      </c>
      <c r="E9" s="288">
        <f>IF(C10&lt;21,C10,20)</f>
        <v>0</v>
      </c>
      <c r="F9" s="289"/>
    </row>
    <row r="10" spans="1:6" ht="15.95" customHeight="1">
      <c r="A10" s="225"/>
      <c r="B10" s="269" t="s">
        <v>760</v>
      </c>
      <c r="C10" s="343">
        <f>SUM(D11:D18)</f>
        <v>0</v>
      </c>
      <c r="D10" s="465" t="s">
        <v>672</v>
      </c>
      <c r="E10" s="289"/>
      <c r="F10" s="289"/>
    </row>
    <row r="11" spans="1:6" ht="15.95" customHeight="1">
      <c r="A11" s="225"/>
      <c r="B11" s="269"/>
      <c r="C11" s="269"/>
      <c r="D11" s="465">
        <v>0</v>
      </c>
      <c r="E11" s="289"/>
      <c r="F11" s="289"/>
    </row>
    <row r="12" spans="1:6" ht="15.95" customHeight="1">
      <c r="A12" s="225"/>
      <c r="B12" s="269"/>
      <c r="C12" s="269"/>
      <c r="D12" s="465">
        <v>0</v>
      </c>
      <c r="E12" s="289"/>
      <c r="F12" s="289"/>
    </row>
    <row r="13" spans="1:6" ht="15.95" customHeight="1">
      <c r="A13" s="225"/>
      <c r="B13" s="269"/>
      <c r="C13" s="269"/>
      <c r="D13" s="465">
        <v>0</v>
      </c>
      <c r="E13" s="289"/>
      <c r="F13" s="289"/>
    </row>
    <row r="14" spans="1:6" ht="15.95" customHeight="1">
      <c r="A14" s="225"/>
      <c r="B14" s="269"/>
      <c r="C14" s="269"/>
      <c r="D14" s="465">
        <v>0</v>
      </c>
      <c r="E14" s="289"/>
      <c r="F14" s="289"/>
    </row>
    <row r="15" spans="1:6" ht="15.95" customHeight="1">
      <c r="A15" s="225"/>
      <c r="B15" s="269"/>
      <c r="C15" s="269"/>
      <c r="D15" s="465">
        <v>0</v>
      </c>
      <c r="E15" s="289"/>
      <c r="F15" s="289"/>
    </row>
    <row r="16" spans="1:6" ht="15.95" customHeight="1">
      <c r="A16" s="225"/>
      <c r="B16" s="269"/>
      <c r="C16" s="269"/>
      <c r="D16" s="465">
        <v>0</v>
      </c>
      <c r="E16" s="289"/>
      <c r="F16" s="289"/>
    </row>
    <row r="17" spans="1:6" ht="15.95" customHeight="1">
      <c r="A17" s="225"/>
      <c r="B17" s="269"/>
      <c r="C17" s="269"/>
      <c r="D17" s="465">
        <v>0</v>
      </c>
      <c r="E17" s="289"/>
      <c r="F17" s="289"/>
    </row>
    <row r="18" spans="1:6" ht="15.95" customHeight="1">
      <c r="A18" s="225"/>
      <c r="B18" s="269"/>
      <c r="C18" s="269"/>
      <c r="D18" s="465"/>
      <c r="E18" s="289"/>
      <c r="F18" s="289"/>
    </row>
    <row r="19" spans="1:6" s="325" customFormat="1" ht="15.95" customHeight="1">
      <c r="A19" s="266" t="s">
        <v>524</v>
      </c>
      <c r="B19" s="266" t="s">
        <v>522</v>
      </c>
      <c r="C19" s="266"/>
      <c r="D19" s="286"/>
      <c r="E19" s="286"/>
      <c r="F19" s="286"/>
    </row>
    <row r="20" spans="1:6" s="325" customFormat="1" ht="33.950000000000003" customHeight="1">
      <c r="A20" s="282">
        <v>38384</v>
      </c>
      <c r="B20" s="578" t="s">
        <v>776</v>
      </c>
      <c r="C20" s="579"/>
      <c r="D20" s="288">
        <v>10</v>
      </c>
      <c r="E20" s="288">
        <f>IF(C21&lt;31,C21,30)</f>
        <v>0</v>
      </c>
      <c r="F20" s="289"/>
    </row>
    <row r="21" spans="1:6" s="325" customFormat="1">
      <c r="A21" s="225"/>
      <c r="B21" s="269" t="s">
        <v>760</v>
      </c>
      <c r="C21" s="344">
        <f>SUM(D22:D28)</f>
        <v>0</v>
      </c>
      <c r="D21" s="465" t="s">
        <v>672</v>
      </c>
      <c r="E21" s="289"/>
      <c r="F21" s="289"/>
    </row>
    <row r="22" spans="1:6" s="325" customFormat="1">
      <c r="A22" s="225"/>
      <c r="B22" s="269"/>
      <c r="C22" s="269"/>
      <c r="D22" s="465">
        <v>0</v>
      </c>
      <c r="E22" s="289"/>
      <c r="F22" s="289"/>
    </row>
    <row r="23" spans="1:6" s="325" customFormat="1">
      <c r="A23" s="225"/>
      <c r="B23" s="269"/>
      <c r="C23" s="269"/>
      <c r="D23" s="465">
        <v>0</v>
      </c>
      <c r="E23" s="289"/>
      <c r="F23" s="289"/>
    </row>
    <row r="24" spans="1:6" s="325" customFormat="1">
      <c r="A24" s="225"/>
      <c r="B24" s="269"/>
      <c r="C24" s="269"/>
      <c r="D24" s="465">
        <v>0</v>
      </c>
      <c r="E24" s="289"/>
      <c r="F24" s="289"/>
    </row>
    <row r="25" spans="1:6" s="325" customFormat="1" ht="15.95" customHeight="1">
      <c r="A25" s="225"/>
      <c r="B25" s="269"/>
      <c r="C25" s="269"/>
      <c r="D25" s="465">
        <v>0</v>
      </c>
      <c r="E25" s="289"/>
      <c r="F25" s="289"/>
    </row>
    <row r="26" spans="1:6" s="325" customFormat="1" ht="15.95" customHeight="1">
      <c r="A26" s="225"/>
      <c r="B26" s="269"/>
      <c r="C26" s="269"/>
      <c r="D26" s="465">
        <v>0</v>
      </c>
      <c r="E26" s="289"/>
      <c r="F26" s="289"/>
    </row>
    <row r="27" spans="1:6" s="325" customFormat="1" ht="15.95" customHeight="1">
      <c r="A27" s="225"/>
      <c r="B27" s="269"/>
      <c r="C27" s="269"/>
      <c r="D27" s="465">
        <v>0</v>
      </c>
      <c r="E27" s="289"/>
      <c r="F27" s="289"/>
    </row>
    <row r="28" spans="1:6" s="325" customFormat="1" ht="15.95" customHeight="1">
      <c r="A28" s="225"/>
      <c r="B28" s="269"/>
      <c r="C28" s="269"/>
      <c r="D28" s="465">
        <v>0</v>
      </c>
      <c r="E28" s="289"/>
      <c r="F28" s="289"/>
    </row>
    <row r="29" spans="1:6" s="325" customFormat="1" ht="42.95" customHeight="1">
      <c r="A29" s="282">
        <v>38385</v>
      </c>
      <c r="B29" s="578" t="s">
        <v>767</v>
      </c>
      <c r="C29" s="578"/>
      <c r="D29" s="288">
        <v>5</v>
      </c>
      <c r="E29" s="288">
        <f>IF(C30&lt;16,C30,15)</f>
        <v>0</v>
      </c>
      <c r="F29" s="289"/>
    </row>
    <row r="30" spans="1:6" s="325" customFormat="1" ht="14.1" customHeight="1">
      <c r="A30" s="225"/>
      <c r="B30" s="267" t="s">
        <v>768</v>
      </c>
      <c r="C30" s="344">
        <f>SUM(D31:D36)</f>
        <v>0</v>
      </c>
      <c r="D30" s="465" t="s">
        <v>672</v>
      </c>
      <c r="E30" s="289"/>
      <c r="F30" s="289"/>
    </row>
    <row r="31" spans="1:6" s="325" customFormat="1" ht="14.1" customHeight="1">
      <c r="A31" s="225"/>
      <c r="B31" s="267"/>
      <c r="C31" s="267"/>
      <c r="D31" s="465">
        <v>0</v>
      </c>
      <c r="E31" s="289"/>
      <c r="F31" s="289"/>
    </row>
    <row r="32" spans="1:6" s="325" customFormat="1" ht="14.1" customHeight="1">
      <c r="A32" s="225"/>
      <c r="B32" s="267"/>
      <c r="C32" s="267"/>
      <c r="D32" s="465">
        <v>0</v>
      </c>
      <c r="E32" s="289"/>
      <c r="F32" s="289"/>
    </row>
    <row r="33" spans="1:6" s="325" customFormat="1" ht="14.1" customHeight="1">
      <c r="A33" s="225"/>
      <c r="B33" s="267"/>
      <c r="C33" s="267"/>
      <c r="D33" s="465">
        <v>0</v>
      </c>
      <c r="E33" s="289"/>
      <c r="F33" s="289"/>
    </row>
    <row r="34" spans="1:6" s="325" customFormat="1" ht="14.1" customHeight="1">
      <c r="A34" s="225"/>
      <c r="B34" s="267"/>
      <c r="C34" s="267"/>
      <c r="D34" s="465">
        <v>0</v>
      </c>
      <c r="E34" s="289"/>
      <c r="F34" s="289"/>
    </row>
    <row r="35" spans="1:6" s="325" customFormat="1" ht="14.1" customHeight="1">
      <c r="A35" s="225"/>
      <c r="B35" s="267"/>
      <c r="C35" s="267"/>
      <c r="D35" s="465">
        <v>0</v>
      </c>
      <c r="E35" s="289"/>
      <c r="F35" s="289"/>
    </row>
    <row r="36" spans="1:6" s="325" customFormat="1" ht="14.1" customHeight="1">
      <c r="A36" s="225"/>
      <c r="B36" s="267"/>
      <c r="C36" s="267"/>
      <c r="D36" s="465">
        <v>0</v>
      </c>
      <c r="E36" s="289"/>
      <c r="F36" s="289"/>
    </row>
    <row r="37" spans="1:6" ht="47.1" customHeight="1">
      <c r="A37" s="282">
        <v>38386</v>
      </c>
      <c r="B37" s="578" t="s">
        <v>769</v>
      </c>
      <c r="C37" s="579"/>
      <c r="D37" s="288">
        <v>5</v>
      </c>
      <c r="E37" s="288">
        <f>IF(C38&lt;16,C38,15)</f>
        <v>0</v>
      </c>
      <c r="F37" s="289"/>
    </row>
    <row r="38" spans="1:6" ht="15.95" customHeight="1">
      <c r="A38" s="225"/>
      <c r="B38" s="267" t="s">
        <v>768</v>
      </c>
      <c r="C38" s="344">
        <f>SUM(D39:D43)</f>
        <v>0</v>
      </c>
      <c r="D38" s="465" t="s">
        <v>672</v>
      </c>
      <c r="E38" s="289"/>
      <c r="F38" s="289"/>
    </row>
    <row r="39" spans="1:6" ht="15.95" customHeight="1">
      <c r="A39" s="225"/>
      <c r="B39" s="269"/>
      <c r="C39" s="269"/>
      <c r="D39" s="465">
        <v>0</v>
      </c>
      <c r="E39" s="289"/>
      <c r="F39" s="289"/>
    </row>
    <row r="40" spans="1:6" ht="15.95" customHeight="1">
      <c r="A40" s="225"/>
      <c r="B40" s="269"/>
      <c r="C40" s="269"/>
      <c r="D40" s="465">
        <v>0</v>
      </c>
      <c r="E40" s="289"/>
      <c r="F40" s="289"/>
    </row>
    <row r="41" spans="1:6" ht="15.95" customHeight="1">
      <c r="A41" s="225"/>
      <c r="B41" s="269"/>
      <c r="C41" s="269"/>
      <c r="D41" s="465">
        <v>0</v>
      </c>
      <c r="E41" s="289"/>
      <c r="F41" s="289"/>
    </row>
    <row r="42" spans="1:6" ht="15.95" customHeight="1">
      <c r="A42" s="225"/>
      <c r="B42" s="269"/>
      <c r="C42" s="269"/>
      <c r="D42" s="465">
        <v>0</v>
      </c>
      <c r="E42" s="289"/>
      <c r="F42" s="289"/>
    </row>
    <row r="43" spans="1:6" ht="15.95" customHeight="1">
      <c r="A43" s="225"/>
      <c r="B43" s="269"/>
      <c r="C43" s="269"/>
      <c r="D43" s="465">
        <v>0</v>
      </c>
      <c r="E43" s="289"/>
      <c r="F43" s="289"/>
    </row>
    <row r="44" spans="1:6" s="325" customFormat="1" ht="42.95" customHeight="1">
      <c r="A44" s="282">
        <v>38387</v>
      </c>
      <c r="B44" s="578" t="s">
        <v>777</v>
      </c>
      <c r="C44" s="579"/>
      <c r="D44" s="288">
        <v>10</v>
      </c>
      <c r="E44" s="288">
        <f>IF(C45&lt;31,C45,30)</f>
        <v>0</v>
      </c>
      <c r="F44" s="289"/>
    </row>
    <row r="45" spans="1:6" s="325" customFormat="1" ht="15.95" customHeight="1">
      <c r="A45" s="225"/>
      <c r="B45" s="267" t="s">
        <v>775</v>
      </c>
      <c r="C45" s="344">
        <f>SUM(D46:D49)</f>
        <v>0</v>
      </c>
      <c r="D45" s="465" t="s">
        <v>672</v>
      </c>
      <c r="E45" s="289"/>
      <c r="F45" s="289"/>
    </row>
    <row r="46" spans="1:6" s="325" customFormat="1" ht="15.95" customHeight="1">
      <c r="A46" s="225"/>
      <c r="B46" s="267"/>
      <c r="C46" s="344"/>
      <c r="D46" s="465">
        <v>0</v>
      </c>
      <c r="E46" s="289"/>
      <c r="F46" s="289"/>
    </row>
    <row r="47" spans="1:6" s="325" customFormat="1" ht="15.95" customHeight="1">
      <c r="A47" s="225"/>
      <c r="B47" s="267"/>
      <c r="C47" s="344"/>
      <c r="D47" s="465">
        <v>0</v>
      </c>
      <c r="E47" s="289"/>
      <c r="F47" s="289"/>
    </row>
    <row r="48" spans="1:6" s="325" customFormat="1" ht="15.95" customHeight="1">
      <c r="A48" s="225"/>
      <c r="B48" s="269"/>
      <c r="C48" s="269"/>
      <c r="D48" s="465">
        <v>0</v>
      </c>
      <c r="E48" s="289"/>
      <c r="F48" s="289"/>
    </row>
    <row r="49" spans="1:6" s="325" customFormat="1" ht="15.95" customHeight="1">
      <c r="A49" s="225"/>
      <c r="B49" s="269"/>
      <c r="C49" s="269"/>
      <c r="D49" s="465">
        <v>0</v>
      </c>
      <c r="E49" s="289"/>
      <c r="F49" s="289"/>
    </row>
    <row r="50" spans="1:6" s="325" customFormat="1" ht="42.95" customHeight="1">
      <c r="A50" s="282">
        <v>38388</v>
      </c>
      <c r="B50" s="578" t="s">
        <v>770</v>
      </c>
      <c r="C50" s="579"/>
      <c r="D50" s="301">
        <v>15</v>
      </c>
      <c r="E50" s="301">
        <f>IF(C51&lt;46,C51,45)</f>
        <v>0</v>
      </c>
      <c r="F50" s="290"/>
    </row>
    <row r="51" spans="1:6" s="325" customFormat="1" ht="15.95" customHeight="1">
      <c r="A51" s="225"/>
      <c r="B51" s="267" t="s">
        <v>775</v>
      </c>
      <c r="C51" s="344">
        <f>SUM(D52:D58)</f>
        <v>0</v>
      </c>
      <c r="D51" s="465" t="s">
        <v>672</v>
      </c>
      <c r="E51" s="290"/>
      <c r="F51" s="290"/>
    </row>
    <row r="52" spans="1:6" s="325" customFormat="1" ht="15.95" customHeight="1">
      <c r="A52" s="225"/>
      <c r="B52" s="267"/>
      <c r="C52" s="344"/>
      <c r="D52" s="465">
        <v>0</v>
      </c>
      <c r="E52" s="290"/>
      <c r="F52" s="290"/>
    </row>
    <row r="53" spans="1:6" s="325" customFormat="1" ht="15.95" customHeight="1">
      <c r="A53" s="225"/>
      <c r="B53" s="267"/>
      <c r="C53" s="344"/>
      <c r="D53" s="465">
        <v>0</v>
      </c>
      <c r="E53" s="290"/>
      <c r="F53" s="290"/>
    </row>
    <row r="54" spans="1:6" s="325" customFormat="1" ht="15.95" customHeight="1">
      <c r="A54" s="225"/>
      <c r="B54" s="269"/>
      <c r="C54" s="269"/>
      <c r="D54" s="466">
        <v>0</v>
      </c>
      <c r="E54" s="290"/>
      <c r="F54" s="290"/>
    </row>
    <row r="55" spans="1:6" s="325" customFormat="1" ht="15.95" customHeight="1">
      <c r="A55" s="225"/>
      <c r="B55" s="269"/>
      <c r="C55" s="269"/>
      <c r="D55" s="466">
        <v>0</v>
      </c>
      <c r="E55" s="290"/>
      <c r="F55" s="290"/>
    </row>
    <row r="56" spans="1:6" s="325" customFormat="1" ht="15.95" customHeight="1">
      <c r="A56" s="225"/>
      <c r="B56" s="269"/>
      <c r="C56" s="269"/>
      <c r="D56" s="466">
        <v>0</v>
      </c>
      <c r="E56" s="290"/>
      <c r="F56" s="290"/>
    </row>
    <row r="57" spans="1:6" s="325" customFormat="1" ht="15.95" customHeight="1">
      <c r="A57" s="225"/>
      <c r="B57" s="269"/>
      <c r="C57" s="269"/>
      <c r="D57" s="466">
        <v>0</v>
      </c>
      <c r="E57" s="290"/>
      <c r="F57" s="290"/>
    </row>
    <row r="58" spans="1:6" s="325" customFormat="1" ht="15.95" customHeight="1">
      <c r="A58" s="225"/>
      <c r="B58" s="269"/>
      <c r="C58" s="269"/>
      <c r="D58" s="466">
        <v>0</v>
      </c>
      <c r="E58" s="290"/>
      <c r="F58" s="290"/>
    </row>
    <row r="59" spans="1:6" s="325" customFormat="1" ht="41.1" customHeight="1">
      <c r="A59" s="282">
        <v>38389</v>
      </c>
      <c r="B59" s="578" t="s">
        <v>773</v>
      </c>
      <c r="C59" s="579"/>
      <c r="D59" s="301">
        <v>10</v>
      </c>
      <c r="E59" s="301">
        <f>IF(C60&lt;31,C60,30)</f>
        <v>0</v>
      </c>
      <c r="F59" s="290"/>
    </row>
    <row r="60" spans="1:6" s="325" customFormat="1" ht="18.95" customHeight="1">
      <c r="A60" s="225"/>
      <c r="B60" s="267" t="s">
        <v>781</v>
      </c>
      <c r="C60" s="344">
        <f>SUM(D61:D66)</f>
        <v>0</v>
      </c>
      <c r="D60" s="465" t="s">
        <v>672</v>
      </c>
      <c r="E60" s="290"/>
      <c r="F60" s="290"/>
    </row>
    <row r="61" spans="1:6" s="325" customFormat="1" ht="18.95" customHeight="1">
      <c r="A61" s="225"/>
      <c r="B61" s="269"/>
      <c r="C61" s="269"/>
      <c r="D61" s="465">
        <v>0</v>
      </c>
      <c r="E61" s="290"/>
      <c r="F61" s="290"/>
    </row>
    <row r="62" spans="1:6" s="325" customFormat="1" ht="18.95" customHeight="1">
      <c r="A62" s="225"/>
      <c r="B62" s="269"/>
      <c r="C62" s="269"/>
      <c r="D62" s="465">
        <v>0</v>
      </c>
      <c r="E62" s="290"/>
      <c r="F62" s="290"/>
    </row>
    <row r="63" spans="1:6" s="325" customFormat="1" ht="18.95" customHeight="1">
      <c r="A63" s="225"/>
      <c r="B63" s="269"/>
      <c r="C63" s="269"/>
      <c r="D63" s="465">
        <v>0</v>
      </c>
      <c r="E63" s="290"/>
      <c r="F63" s="290"/>
    </row>
    <row r="64" spans="1:6" s="325" customFormat="1" ht="15.95" customHeight="1">
      <c r="A64" s="225"/>
      <c r="B64" s="269"/>
      <c r="C64" s="269"/>
      <c r="D64" s="465">
        <v>0</v>
      </c>
      <c r="E64" s="290"/>
      <c r="F64" s="290"/>
    </row>
    <row r="65" spans="1:6" s="325" customFormat="1" ht="15.95" customHeight="1">
      <c r="A65" s="225"/>
      <c r="B65" s="269"/>
      <c r="C65" s="269"/>
      <c r="D65" s="465">
        <v>0</v>
      </c>
      <c r="E65" s="290"/>
      <c r="F65" s="290"/>
    </row>
    <row r="66" spans="1:6" s="325" customFormat="1" ht="15.95" customHeight="1">
      <c r="A66" s="225"/>
      <c r="B66" s="269"/>
      <c r="C66" s="269"/>
      <c r="D66" s="465">
        <v>0</v>
      </c>
      <c r="E66" s="290"/>
      <c r="F66" s="290"/>
    </row>
    <row r="67" spans="1:6" s="325" customFormat="1" ht="50.1" customHeight="1">
      <c r="A67" s="282">
        <v>38390</v>
      </c>
      <c r="B67" s="578" t="s">
        <v>778</v>
      </c>
      <c r="C67" s="579"/>
      <c r="D67" s="301">
        <v>15</v>
      </c>
      <c r="E67" s="301"/>
      <c r="F67" s="290"/>
    </row>
    <row r="68" spans="1:6" ht="15.95" customHeight="1">
      <c r="A68" s="225"/>
      <c r="B68" s="267" t="s">
        <v>775</v>
      </c>
      <c r="C68" s="344">
        <f>SUM(D69:D74)</f>
        <v>0</v>
      </c>
      <c r="D68" s="465" t="s">
        <v>672</v>
      </c>
      <c r="E68" s="290"/>
      <c r="F68" s="290"/>
    </row>
    <row r="69" spans="1:6" ht="15.95" customHeight="1">
      <c r="A69" s="225"/>
      <c r="B69" s="269"/>
      <c r="C69" s="269"/>
      <c r="D69" s="465">
        <v>0</v>
      </c>
      <c r="E69" s="290"/>
      <c r="F69" s="290"/>
    </row>
    <row r="70" spans="1:6" ht="15.95" customHeight="1">
      <c r="A70" s="225"/>
      <c r="B70" s="269"/>
      <c r="C70" s="269"/>
      <c r="D70" s="465">
        <v>0</v>
      </c>
      <c r="E70" s="290"/>
      <c r="F70" s="290"/>
    </row>
    <row r="71" spans="1:6" ht="15.95" customHeight="1">
      <c r="A71" s="225"/>
      <c r="B71" s="269"/>
      <c r="C71" s="269"/>
      <c r="D71" s="465">
        <v>0</v>
      </c>
      <c r="E71" s="290"/>
      <c r="F71" s="290"/>
    </row>
    <row r="72" spans="1:6" ht="15.95" customHeight="1">
      <c r="A72" s="225"/>
      <c r="B72" s="269"/>
      <c r="C72" s="269"/>
      <c r="D72" s="465">
        <v>0</v>
      </c>
      <c r="E72" s="290"/>
      <c r="F72" s="290"/>
    </row>
    <row r="73" spans="1:6" ht="15.95" customHeight="1">
      <c r="A73" s="225"/>
      <c r="B73" s="269"/>
      <c r="C73" s="269"/>
      <c r="D73" s="465">
        <v>0</v>
      </c>
      <c r="E73" s="290"/>
      <c r="F73" s="290"/>
    </row>
    <row r="74" spans="1:6" ht="15.95" customHeight="1">
      <c r="A74" s="225"/>
      <c r="B74" s="269"/>
      <c r="C74" s="269"/>
      <c r="D74" s="465">
        <v>0</v>
      </c>
      <c r="E74" s="290"/>
      <c r="F74" s="290"/>
    </row>
    <row r="75" spans="1:6" ht="45" customHeight="1">
      <c r="A75" s="282">
        <v>38391</v>
      </c>
      <c r="B75" s="578" t="s">
        <v>779</v>
      </c>
      <c r="C75" s="579"/>
      <c r="D75" s="288">
        <v>10</v>
      </c>
      <c r="E75" s="288"/>
      <c r="F75" s="289"/>
    </row>
    <row r="76" spans="1:6" ht="15.95" customHeight="1">
      <c r="A76" s="225"/>
      <c r="B76" s="267" t="s">
        <v>782</v>
      </c>
      <c r="C76" s="344">
        <f>SUM(D77:D83)</f>
        <v>0</v>
      </c>
      <c r="D76" s="465" t="s">
        <v>672</v>
      </c>
      <c r="E76" s="289"/>
      <c r="F76" s="289"/>
    </row>
    <row r="77" spans="1:6" ht="15.95" customHeight="1">
      <c r="A77" s="225"/>
      <c r="B77" s="269"/>
      <c r="C77" s="269"/>
      <c r="D77" s="465">
        <v>0</v>
      </c>
      <c r="E77" s="289"/>
      <c r="F77" s="289"/>
    </row>
    <row r="78" spans="1:6" ht="15.95" customHeight="1">
      <c r="A78" s="225"/>
      <c r="B78" s="269"/>
      <c r="C78" s="269"/>
      <c r="D78" s="465">
        <v>0</v>
      </c>
      <c r="E78" s="289"/>
      <c r="F78" s="289"/>
    </row>
    <row r="79" spans="1:6" ht="15.95" customHeight="1">
      <c r="A79" s="225"/>
      <c r="B79" s="269"/>
      <c r="C79" s="269"/>
      <c r="D79" s="465">
        <v>0</v>
      </c>
      <c r="E79" s="289"/>
      <c r="F79" s="289"/>
    </row>
    <row r="80" spans="1:6" ht="15.95" customHeight="1">
      <c r="A80" s="225"/>
      <c r="B80" s="269"/>
      <c r="C80" s="269"/>
      <c r="D80" s="465">
        <v>0</v>
      </c>
      <c r="E80" s="289"/>
      <c r="F80" s="289"/>
    </row>
    <row r="81" spans="1:6" ht="15.95" customHeight="1">
      <c r="A81" s="225"/>
      <c r="B81" s="269"/>
      <c r="C81" s="269"/>
      <c r="D81" s="465">
        <v>0</v>
      </c>
      <c r="E81" s="289"/>
      <c r="F81" s="289"/>
    </row>
    <row r="82" spans="1:6" ht="15.95" customHeight="1">
      <c r="A82" s="225"/>
      <c r="B82" s="269"/>
      <c r="C82" s="269"/>
      <c r="D82" s="465">
        <v>0</v>
      </c>
      <c r="E82" s="289"/>
      <c r="F82" s="289"/>
    </row>
    <row r="83" spans="1:6" ht="15.95" customHeight="1">
      <c r="A83" s="225"/>
      <c r="B83" s="269"/>
      <c r="C83" s="269"/>
      <c r="D83" s="465">
        <v>0</v>
      </c>
      <c r="E83" s="289"/>
      <c r="F83" s="289"/>
    </row>
    <row r="84" spans="1:6" ht="38.1" customHeight="1">
      <c r="A84" s="282">
        <v>38392</v>
      </c>
      <c r="B84" s="578" t="s">
        <v>780</v>
      </c>
      <c r="C84" s="579"/>
      <c r="D84" s="288">
        <v>15</v>
      </c>
      <c r="E84" s="288"/>
      <c r="F84" s="289"/>
    </row>
    <row r="85" spans="1:6" s="325" customFormat="1" ht="15.95" customHeight="1">
      <c r="A85" s="345"/>
      <c r="B85" s="267" t="s">
        <v>783</v>
      </c>
      <c r="C85" s="344">
        <f>SUM(D86:D94)</f>
        <v>0</v>
      </c>
      <c r="D85" s="465" t="s">
        <v>672</v>
      </c>
      <c r="E85" s="346"/>
      <c r="F85" s="346"/>
    </row>
    <row r="86" spans="1:6" s="325" customFormat="1" ht="12" customHeight="1">
      <c r="A86" s="345"/>
      <c r="B86" s="347"/>
      <c r="C86" s="347"/>
      <c r="D86" s="465">
        <v>0</v>
      </c>
      <c r="E86" s="346"/>
      <c r="F86" s="346"/>
    </row>
    <row r="87" spans="1:6" s="325" customFormat="1" ht="12" customHeight="1">
      <c r="A87" s="278"/>
      <c r="B87" s="274"/>
      <c r="C87" s="274"/>
      <c r="D87" s="465">
        <v>0</v>
      </c>
      <c r="E87" s="296"/>
      <c r="F87" s="296"/>
    </row>
    <row r="88" spans="1:6">
      <c r="A88" s="345"/>
      <c r="B88" s="347"/>
      <c r="C88" s="347"/>
      <c r="D88" s="465">
        <v>0</v>
      </c>
      <c r="E88" s="346"/>
      <c r="F88" s="346"/>
    </row>
    <row r="89" spans="1:6" s="325" customFormat="1" ht="12" customHeight="1">
      <c r="A89" s="345"/>
      <c r="B89" s="347"/>
      <c r="C89" s="347"/>
      <c r="D89" s="465">
        <v>0</v>
      </c>
      <c r="E89" s="346"/>
      <c r="F89" s="346"/>
    </row>
    <row r="90" spans="1:6" s="325" customFormat="1" ht="12" customHeight="1">
      <c r="A90" s="345"/>
      <c r="B90" s="347"/>
      <c r="C90" s="347"/>
      <c r="D90" s="465">
        <v>0</v>
      </c>
      <c r="E90" s="346"/>
      <c r="F90" s="346"/>
    </row>
    <row r="91" spans="1:6" s="325" customFormat="1" ht="12" customHeight="1">
      <c r="A91" s="278"/>
      <c r="B91" s="274"/>
      <c r="C91" s="274"/>
      <c r="D91" s="465">
        <v>0</v>
      </c>
      <c r="E91" s="296"/>
      <c r="F91" s="296"/>
    </row>
    <row r="92" spans="1:6">
      <c r="D92" s="465">
        <v>0</v>
      </c>
    </row>
    <row r="93" spans="1:6">
      <c r="D93" s="465">
        <v>0</v>
      </c>
    </row>
    <row r="94" spans="1:6">
      <c r="D94" s="465">
        <v>0</v>
      </c>
    </row>
    <row r="95" spans="1:6">
      <c r="D95" s="465">
        <v>0</v>
      </c>
    </row>
    <row r="96" spans="1:6">
      <c r="D96" s="465">
        <v>0</v>
      </c>
    </row>
    <row r="97" spans="4:4">
      <c r="D97" s="465">
        <v>0</v>
      </c>
    </row>
  </sheetData>
  <sheetProtection selectLockedCells="1" selectUnlockedCells="1"/>
  <mergeCells count="14">
    <mergeCell ref="B59:C59"/>
    <mergeCell ref="B67:C67"/>
    <mergeCell ref="B75:C75"/>
    <mergeCell ref="B84:C84"/>
    <mergeCell ref="E1:E2"/>
    <mergeCell ref="B1:C1"/>
    <mergeCell ref="B3:C3"/>
    <mergeCell ref="B9:C9"/>
    <mergeCell ref="B50:C50"/>
    <mergeCell ref="B20:C20"/>
    <mergeCell ref="B29:C29"/>
    <mergeCell ref="B37:C37"/>
    <mergeCell ref="B44:C44"/>
    <mergeCell ref="D1:D2"/>
  </mergeCells>
  <pageMargins left="0.78740157480314998" right="0.27559055118110198" top="0.98425196850393704" bottom="0.59055118110236204" header="0.39370078740157499" footer="0.27559055118110198"/>
  <pageSetup paperSize="9" scale="52"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11</vt:i4>
      </vt:variant>
      <vt:variant>
        <vt:lpstr>Adlandırılmış Aralıklar</vt:lpstr>
      </vt:variant>
      <vt:variant>
        <vt:i4>17</vt:i4>
      </vt:variant>
    </vt:vector>
  </HeadingPairs>
  <TitlesOfParts>
    <vt:vector size="28" baseType="lpstr">
      <vt:lpstr>GENEL AÇIKLAMA</vt:lpstr>
      <vt:lpstr>Genel Puanlama</vt:lpstr>
      <vt:lpstr>Dr. Öretim Üyesi-ŞARTLARI SAĞLA</vt:lpstr>
      <vt:lpstr>00-Kurumsal Katkı</vt:lpstr>
      <vt:lpstr>01-Eğitime Katkı</vt:lpstr>
      <vt:lpstr>02-ARAŞTIRMAYA KATKI</vt:lpstr>
      <vt:lpstr>03-TOPLUMA KATkı</vt:lpstr>
      <vt:lpstr>04-EĞİTİM-ARAŞTIRMA KATKISI</vt:lpstr>
      <vt:lpstr>05-EĞİTİM-TOPLUMA KATKI</vt:lpstr>
      <vt:lpstr>06-Araştırma-topluma katkı</vt:lpstr>
      <vt:lpstr>07_Bölge-çarpan etkisi</vt:lpstr>
      <vt:lpstr>'00-Kurumsal Katkı'!Yazdırma_Alanı</vt:lpstr>
      <vt:lpstr>'01-Eğitime Katkı'!Yazdırma_Alanı</vt:lpstr>
      <vt:lpstr>'02-ARAŞTIRMAYA KATKI'!Yazdırma_Alanı</vt:lpstr>
      <vt:lpstr>'03-TOPLUMA KATkı'!Yazdırma_Alanı</vt:lpstr>
      <vt:lpstr>'04-EĞİTİM-ARAŞTIRMA KATKISI'!Yazdırma_Alanı</vt:lpstr>
      <vt:lpstr>'05-EĞİTİM-TOPLUMA KATKI'!Yazdırma_Alanı</vt:lpstr>
      <vt:lpstr>'06-Araştırma-topluma katkı'!Yazdırma_Alanı</vt:lpstr>
      <vt:lpstr>'07_Bölge-çarpan etkisi'!Yazdırma_Alanı</vt:lpstr>
      <vt:lpstr>'GENEL AÇIKLAMA'!Yazdırma_Alanı</vt:lpstr>
      <vt:lpstr>'Genel Puanlama'!Yazdırma_Alanı</vt:lpstr>
      <vt:lpstr>'00-Kurumsal Katkı'!Yazdırma_Başlıkları</vt:lpstr>
      <vt:lpstr>'01-Eğitime Katkı'!Yazdırma_Başlıkları</vt:lpstr>
      <vt:lpstr>'02-ARAŞTIRMAYA KATKI'!Yazdırma_Başlıkları</vt:lpstr>
      <vt:lpstr>'03-TOPLUMA KATkı'!Yazdırma_Başlıkları</vt:lpstr>
      <vt:lpstr>'04-EĞİTİM-ARAŞTIRMA KATKISI'!Yazdırma_Başlıkları</vt:lpstr>
      <vt:lpstr>'05-EĞİTİM-TOPLUMA KATKI'!Yazdırma_Başlıkları</vt:lpstr>
      <vt:lpstr>'06-Araştırma-topluma katkı'!Yazdırma_Başlıkları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Acer</cp:lastModifiedBy>
  <cp:lastPrinted>2022-05-23T10:31:23Z</cp:lastPrinted>
  <dcterms:created xsi:type="dcterms:W3CDTF">2022-03-09T11:43:36Z</dcterms:created>
  <dcterms:modified xsi:type="dcterms:W3CDTF">2023-12-12T11:47:18Z</dcterms:modified>
</cp:coreProperties>
</file>